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O THI ANH\Downloads\"/>
    </mc:Choice>
  </mc:AlternateContent>
  <bookViews>
    <workbookView xWindow="240" yWindow="105" windowWidth="20115" windowHeight="8505" activeTab="9"/>
  </bookViews>
  <sheets>
    <sheet name="103" sheetId="1" r:id="rId1"/>
    <sheet name="104" sheetId="4" r:id="rId2"/>
    <sheet name="105" sheetId="21" r:id="rId3"/>
    <sheet name="106" sheetId="6" r:id="rId4"/>
    <sheet name="107" sheetId="7" r:id="rId5"/>
    <sheet name="108" sheetId="8" r:id="rId6"/>
    <sheet name="109" sheetId="9" r:id="rId7"/>
    <sheet name="110" sheetId="10" r:id="rId8"/>
    <sheet name="111" sheetId="11" r:id="rId9"/>
    <sheet name="112" sheetId="12" r:id="rId10"/>
    <sheet name="Sheet1" sheetId="23" r:id="rId11"/>
  </sheets>
  <definedNames>
    <definedName name="_xlnm.Print_Titles" localSheetId="1">'104'!$5:$7</definedName>
    <definedName name="_xlnm.Print_Titles" localSheetId="2">'105'!$5:$7</definedName>
    <definedName name="_xlnm.Print_Titles" localSheetId="3">'106'!$5:$7</definedName>
    <definedName name="_xlnm.Print_Titles" localSheetId="4">'107'!$5:$6</definedName>
    <definedName name="_xlnm.Print_Titles" localSheetId="6">'109'!$5:$7</definedName>
    <definedName name="_xlnm.Print_Titles" localSheetId="7">'110'!$5:$7</definedName>
    <definedName name="_xlnm.Print_Titles" localSheetId="8">'111'!$5:$7</definedName>
    <definedName name="_xlnm.Print_Titles" localSheetId="9">'112'!$5:$6</definedName>
  </definedNames>
  <calcPr calcId="152511"/>
</workbook>
</file>

<file path=xl/calcChain.xml><?xml version="1.0" encoding="utf-8"?>
<calcChain xmlns="http://schemas.openxmlformats.org/spreadsheetml/2006/main">
  <c r="H98" i="11" l="1"/>
  <c r="H97" i="11"/>
  <c r="H96" i="11"/>
  <c r="H95" i="11"/>
  <c r="H94" i="11"/>
  <c r="H93" i="11"/>
  <c r="H92" i="11"/>
  <c r="H91" i="11"/>
  <c r="H90" i="11"/>
  <c r="H89" i="11"/>
  <c r="H88" i="11"/>
  <c r="H87" i="11"/>
  <c r="H86" i="11"/>
  <c r="H85" i="11"/>
  <c r="H84" i="11"/>
  <c r="H83" i="11"/>
  <c r="H82" i="11"/>
  <c r="H81" i="11"/>
  <c r="H80" i="11"/>
  <c r="H79" i="11"/>
  <c r="H78" i="11"/>
  <c r="H77" i="11"/>
  <c r="H76" i="11"/>
  <c r="H75" i="11"/>
  <c r="H74" i="11"/>
  <c r="H73" i="11"/>
  <c r="H72" i="11"/>
  <c r="H71" i="11"/>
  <c r="H70" i="11"/>
  <c r="H69" i="11"/>
  <c r="H68" i="11"/>
  <c r="H67" i="11"/>
  <c r="H66" i="11"/>
  <c r="H65" i="11"/>
  <c r="H64" i="11"/>
  <c r="H63" i="11"/>
  <c r="H62" i="11"/>
  <c r="H61" i="11"/>
  <c r="H60" i="11"/>
  <c r="H59" i="11"/>
  <c r="H58" i="11"/>
  <c r="H57" i="11"/>
  <c r="H56" i="11"/>
  <c r="H55" i="11"/>
  <c r="H54" i="11"/>
  <c r="H53" i="11"/>
  <c r="H52" i="11"/>
  <c r="H51" i="11"/>
  <c r="H50" i="11"/>
  <c r="H49" i="11"/>
  <c r="H48" i="11"/>
  <c r="H47" i="11"/>
  <c r="H46" i="11"/>
  <c r="H45" i="11"/>
  <c r="H44" i="11"/>
  <c r="H43" i="11"/>
  <c r="H42" i="11"/>
  <c r="H41" i="11"/>
  <c r="H40" i="11"/>
  <c r="H39" i="11"/>
  <c r="H38" i="11" s="1"/>
  <c r="J38" i="11"/>
  <c r="I38" i="11"/>
  <c r="D38" i="11"/>
  <c r="H37" i="11"/>
  <c r="H36" i="11"/>
  <c r="H35" i="11"/>
  <c r="H34" i="11"/>
  <c r="H33" i="11"/>
  <c r="H32" i="11"/>
  <c r="H31" i="11"/>
  <c r="H30" i="11"/>
  <c r="H29" i="11"/>
  <c r="H28" i="11"/>
  <c r="H27" i="11"/>
  <c r="H26" i="11"/>
  <c r="H25" i="11"/>
  <c r="H24" i="11"/>
  <c r="H23" i="11"/>
  <c r="H22" i="11"/>
  <c r="H21" i="11"/>
  <c r="H20" i="11"/>
  <c r="H19" i="11"/>
  <c r="H18" i="11"/>
  <c r="H17" i="11"/>
  <c r="H16" i="11"/>
  <c r="H15" i="11"/>
  <c r="H14" i="11"/>
  <c r="H13" i="11"/>
  <c r="H12" i="11"/>
  <c r="H11" i="11"/>
  <c r="H10" i="11"/>
  <c r="H9" i="11" s="1"/>
  <c r="J9" i="11"/>
  <c r="I9" i="11"/>
  <c r="D9" i="11"/>
  <c r="D8" i="11" s="1"/>
  <c r="J8" i="11"/>
  <c r="I8" i="11"/>
  <c r="K10" i="21"/>
  <c r="K11" i="21"/>
  <c r="K12" i="21"/>
  <c r="K13" i="21"/>
  <c r="K14" i="21"/>
  <c r="K17" i="21"/>
  <c r="K21" i="21"/>
  <c r="K22" i="21"/>
  <c r="K23" i="21"/>
  <c r="K24" i="21"/>
  <c r="K25" i="21"/>
  <c r="K26" i="21"/>
  <c r="K27" i="21"/>
  <c r="K29" i="21"/>
  <c r="K30" i="21"/>
  <c r="K31" i="21"/>
  <c r="K34" i="21"/>
  <c r="K35" i="21"/>
  <c r="K36" i="21"/>
  <c r="K37" i="21"/>
  <c r="K38" i="21"/>
  <c r="K39" i="21"/>
  <c r="K40" i="21"/>
  <c r="K41" i="21"/>
  <c r="K42" i="21"/>
  <c r="K43" i="21"/>
  <c r="K44" i="21"/>
  <c r="K45" i="21"/>
  <c r="K53" i="21"/>
  <c r="K8" i="21"/>
  <c r="J9" i="21"/>
  <c r="J8" i="21"/>
  <c r="I10" i="21"/>
  <c r="I11" i="21"/>
  <c r="I12" i="21"/>
  <c r="I13" i="21"/>
  <c r="I14" i="21"/>
  <c r="I17" i="21"/>
  <c r="I21" i="21"/>
  <c r="I22" i="21"/>
  <c r="I23" i="21"/>
  <c r="I24" i="21"/>
  <c r="I25" i="21"/>
  <c r="I26" i="21"/>
  <c r="I27" i="21"/>
  <c r="I29" i="21"/>
  <c r="I30" i="21"/>
  <c r="I31" i="21"/>
  <c r="I34" i="21"/>
  <c r="I35" i="21"/>
  <c r="I36" i="21"/>
  <c r="I37" i="21"/>
  <c r="I38" i="21"/>
  <c r="I39" i="21"/>
  <c r="I40" i="21"/>
  <c r="I41" i="21"/>
  <c r="I42" i="21"/>
  <c r="I43" i="21"/>
  <c r="I44" i="21"/>
  <c r="I45" i="21"/>
  <c r="I53" i="21"/>
  <c r="I8" i="21"/>
  <c r="H8" i="11" l="1"/>
  <c r="A3" i="21"/>
  <c r="A3" i="4"/>
  <c r="C9" i="10" l="1"/>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46" i="10"/>
  <c r="C47" i="10"/>
  <c r="C48" i="10"/>
  <c r="C49" i="10"/>
  <c r="C50" i="10"/>
  <c r="C51" i="10"/>
  <c r="C52" i="10"/>
  <c r="C53" i="10"/>
  <c r="C54" i="10"/>
  <c r="C55" i="10"/>
  <c r="C56" i="10"/>
  <c r="C57" i="10"/>
  <c r="C58" i="10"/>
  <c r="C8" i="10"/>
  <c r="D9" i="10"/>
  <c r="D10" i="10"/>
  <c r="D11" i="10"/>
  <c r="D12" i="10"/>
  <c r="D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56" i="10"/>
  <c r="E57" i="10"/>
  <c r="E58" i="10"/>
  <c r="E8" i="10"/>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8" i="9"/>
  <c r="E8" i="4"/>
  <c r="D8" i="21"/>
  <c r="E10" i="21"/>
  <c r="E8" i="21" s="1"/>
  <c r="C8" i="21" s="1"/>
  <c r="C52" i="21"/>
  <c r="C29" i="21"/>
  <c r="C23" i="21"/>
  <c r="C43" i="21"/>
  <c r="C45" i="21"/>
  <c r="C44" i="21"/>
  <c r="C37" i="21"/>
  <c r="C39" i="21"/>
  <c r="C40" i="21"/>
  <c r="C41" i="21"/>
  <c r="C42" i="21"/>
  <c r="C38" i="21"/>
  <c r="C36" i="21"/>
  <c r="C30" i="21"/>
  <c r="C32" i="21"/>
  <c r="C33" i="21"/>
  <c r="C34" i="21"/>
  <c r="C31" i="21"/>
  <c r="E31" i="21"/>
  <c r="E30" i="21"/>
  <c r="E29" i="21" s="1"/>
  <c r="E37" i="21"/>
  <c r="E43" i="21"/>
  <c r="C24" i="21"/>
  <c r="C26" i="21"/>
  <c r="C27" i="21"/>
  <c r="C28" i="21"/>
  <c r="C25" i="21"/>
  <c r="E24" i="21"/>
  <c r="E26" i="21"/>
  <c r="C22" i="21"/>
  <c r="E21" i="21"/>
  <c r="C21" i="21" s="1"/>
  <c r="C17" i="21"/>
  <c r="C14" i="21"/>
  <c r="C12" i="21"/>
  <c r="C13" i="21"/>
  <c r="C11" i="21"/>
  <c r="E13" i="21"/>
  <c r="C10" i="21" l="1"/>
  <c r="D10" i="4"/>
  <c r="D9" i="4" s="1"/>
  <c r="D8" i="4" s="1"/>
  <c r="C10" i="4"/>
  <c r="D21" i="4"/>
  <c r="C21" i="4"/>
  <c r="D25" i="4"/>
  <c r="D22" i="4"/>
  <c r="C24" i="4"/>
  <c r="C23" i="4"/>
  <c r="C22" i="4" s="1"/>
  <c r="C25" i="4"/>
  <c r="C29" i="4"/>
  <c r="C30" i="4"/>
  <c r="C31" i="4"/>
  <c r="C28" i="4"/>
  <c r="C27" i="4"/>
  <c r="C26" i="4"/>
  <c r="C35" i="4"/>
  <c r="C36" i="4"/>
  <c r="C34" i="4"/>
  <c r="D33" i="4"/>
  <c r="C12" i="4"/>
  <c r="C13" i="4"/>
  <c r="C14" i="4"/>
  <c r="C15" i="4"/>
  <c r="C16" i="4"/>
  <c r="C17" i="4"/>
  <c r="C18" i="4"/>
  <c r="C19" i="4"/>
  <c r="C20" i="4"/>
  <c r="C11" i="4"/>
  <c r="C33" i="4" l="1"/>
  <c r="I38" i="6" l="1"/>
  <c r="J38" i="6"/>
  <c r="D38" i="6"/>
  <c r="I9" i="6" l="1"/>
  <c r="I8" i="6" s="1"/>
  <c r="J9" i="6"/>
  <c r="J8" i="6" s="1"/>
  <c r="D9" i="6"/>
  <c r="D8" i="6" s="1"/>
  <c r="H11" i="6"/>
  <c r="H12" i="6"/>
  <c r="H13" i="6"/>
  <c r="H14" i="6"/>
  <c r="H15" i="6"/>
  <c r="H16" i="6"/>
  <c r="H17" i="6"/>
  <c r="H18" i="6"/>
  <c r="H19" i="6"/>
  <c r="H20" i="6"/>
  <c r="H21" i="6"/>
  <c r="H22" i="6"/>
  <c r="H23" i="6"/>
  <c r="H24" i="6"/>
  <c r="H25" i="6"/>
  <c r="H26" i="6"/>
  <c r="H27" i="6"/>
  <c r="H28" i="6"/>
  <c r="H29" i="6"/>
  <c r="H30" i="6"/>
  <c r="H31" i="6"/>
  <c r="H32" i="6"/>
  <c r="H33" i="6"/>
  <c r="H34" i="6"/>
  <c r="H35" i="6"/>
  <c r="H36" i="6"/>
  <c r="H37"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38" i="6" s="1"/>
  <c r="H81" i="6"/>
  <c r="H82" i="6"/>
  <c r="H83" i="6"/>
  <c r="H84" i="6"/>
  <c r="H85" i="6"/>
  <c r="H86" i="6"/>
  <c r="H87" i="6"/>
  <c r="H88" i="6"/>
  <c r="H89" i="6"/>
  <c r="H90" i="6"/>
  <c r="H91" i="6"/>
  <c r="H92" i="6"/>
  <c r="H93" i="6"/>
  <c r="H94" i="6"/>
  <c r="H95" i="6"/>
  <c r="H96" i="6"/>
  <c r="H97" i="6"/>
  <c r="H98" i="6"/>
  <c r="H10" i="6"/>
  <c r="H9" i="6" l="1"/>
  <c r="H8" i="6" s="1"/>
  <c r="H8" i="21" l="1"/>
  <c r="H54" i="21"/>
  <c r="H55" i="21"/>
  <c r="G8" i="21"/>
  <c r="F12" i="21"/>
  <c r="F13" i="21"/>
  <c r="F14" i="21"/>
  <c r="F15" i="21"/>
  <c r="F16" i="21"/>
  <c r="F18" i="21"/>
  <c r="F19" i="21"/>
  <c r="F20" i="21"/>
  <c r="F21" i="21"/>
  <c r="F22" i="21"/>
  <c r="F23" i="21"/>
  <c r="F25" i="21"/>
  <c r="F26" i="21"/>
  <c r="F27" i="21"/>
  <c r="F28" i="21"/>
  <c r="F30" i="21"/>
  <c r="F31" i="21"/>
  <c r="F32" i="21"/>
  <c r="F33" i="21"/>
  <c r="F34" i="21"/>
  <c r="F35" i="21"/>
  <c r="F36" i="21"/>
  <c r="F38" i="21"/>
  <c r="F39" i="21"/>
  <c r="F40" i="21"/>
  <c r="F41" i="21"/>
  <c r="F42" i="21"/>
  <c r="F44" i="21"/>
  <c r="F45" i="21"/>
  <c r="F46" i="21"/>
  <c r="F47" i="21"/>
  <c r="F48" i="21"/>
  <c r="F49" i="21"/>
  <c r="F50" i="21"/>
  <c r="F51" i="21"/>
  <c r="F53" i="21"/>
  <c r="F54" i="21"/>
  <c r="F55" i="21"/>
  <c r="F56" i="21"/>
  <c r="F57" i="21"/>
  <c r="F58" i="21"/>
  <c r="F11" i="21"/>
  <c r="H30" i="21"/>
  <c r="H29" i="21" s="1"/>
  <c r="H24" i="21"/>
  <c r="F24" i="21" s="1"/>
  <c r="F9" i="21"/>
  <c r="H43" i="21"/>
  <c r="F43" i="21" s="1"/>
  <c r="H37" i="21"/>
  <c r="F37" i="21" s="1"/>
  <c r="H17" i="21"/>
  <c r="F17" i="21" s="1"/>
  <c r="H13" i="21"/>
  <c r="H10" i="21" l="1"/>
  <c r="F10" i="21" s="1"/>
  <c r="F29" i="21"/>
  <c r="F8" i="21"/>
  <c r="E9" i="4" l="1"/>
  <c r="F9" i="4"/>
  <c r="E33" i="4"/>
  <c r="E35" i="4"/>
  <c r="E36" i="4"/>
  <c r="E34" i="4"/>
  <c r="F33" i="4"/>
  <c r="F8" i="4" s="1"/>
  <c r="E23" i="4"/>
  <c r="E22" i="4" s="1"/>
  <c r="E29" i="4"/>
  <c r="E12" i="4"/>
  <c r="E13" i="4"/>
  <c r="E14" i="4"/>
  <c r="E15" i="4"/>
  <c r="E10" i="4" s="1"/>
  <c r="E16" i="4"/>
  <c r="E17" i="4"/>
  <c r="E18" i="4"/>
  <c r="E19" i="4"/>
  <c r="E20" i="4"/>
  <c r="E11" i="4"/>
  <c r="F25" i="4"/>
  <c r="F22" i="4"/>
  <c r="F21" i="4" s="1"/>
  <c r="F10" i="4"/>
  <c r="H14" i="4"/>
  <c r="B9" i="8"/>
  <c r="B6" i="8" s="1"/>
  <c r="D6" i="8"/>
  <c r="E21" i="4" l="1"/>
  <c r="D6" i="1"/>
  <c r="B9" i="1"/>
  <c r="H28" i="4" l="1"/>
  <c r="G28" i="4" l="1"/>
  <c r="C9" i="4"/>
  <c r="C8" i="4" s="1"/>
  <c r="D7" i="7" l="1"/>
  <c r="B7" i="7"/>
  <c r="C7" i="7"/>
  <c r="G7" i="12" l="1"/>
  <c r="F7" i="12"/>
  <c r="E7" i="12"/>
  <c r="D7" i="12"/>
  <c r="C7" i="12"/>
  <c r="B7" i="12"/>
  <c r="F7" i="7"/>
  <c r="E7" i="7"/>
  <c r="G7" i="7"/>
  <c r="G29" i="4" l="1"/>
  <c r="G13" i="4"/>
  <c r="G12" i="4"/>
  <c r="G21" i="4" l="1"/>
  <c r="G10" i="4"/>
  <c r="G8" i="4" l="1"/>
  <c r="H12" i="4" l="1"/>
  <c r="H13" i="4"/>
  <c r="H29" i="4"/>
  <c r="B6" i="1" l="1"/>
  <c r="H10" i="4" l="1"/>
  <c r="H21" i="4" l="1"/>
  <c r="H8" i="4" l="1"/>
</calcChain>
</file>

<file path=xl/sharedStrings.xml><?xml version="1.0" encoding="utf-8"?>
<sst xmlns="http://schemas.openxmlformats.org/spreadsheetml/2006/main" count="831" uniqueCount="292">
  <si>
    <t>Biểu số 103/CK TC-NSNN</t>
  </si>
  <si>
    <t>DỰ TOÁN</t>
  </si>
  <si>
    <t>NỘI DUNG THU</t>
  </si>
  <si>
    <t>TỔNG SỐ THU</t>
  </si>
  <si>
    <t>NỘI DUNG CHI</t>
  </si>
  <si>
    <t>TỔNG SỐ CHI</t>
  </si>
  <si>
    <t>I. Các khoản thu xã hưởng 100%</t>
  </si>
  <si>
    <t>II. Các khoản thu phân chia theo tỷ lệ</t>
  </si>
  <si>
    <t>III. Thu bổ sung</t>
  </si>
  <si>
    <t>- Bổ sung cân đối</t>
  </si>
  <si>
    <t>IV. Thu chuyển nguồn</t>
  </si>
  <si>
    <t>I. Chi đầu tư phát triển</t>
  </si>
  <si>
    <t>II. Chi thường xuyên</t>
  </si>
  <si>
    <t>III. Dự phòng</t>
  </si>
  <si>
    <t>V. Thu từ nguồn đất</t>
  </si>
  <si>
    <t>Biểu số 104/CK TC-NSNN</t>
  </si>
  <si>
    <t>STT</t>
  </si>
  <si>
    <t>NỘI DUNG</t>
  </si>
  <si>
    <t>SO SÁNH (%)</t>
  </si>
  <si>
    <t>THU NSNN</t>
  </si>
  <si>
    <t>THU NSX</t>
  </si>
  <si>
    <t>I</t>
  </si>
  <si>
    <t>Các khoản thu 100%</t>
  </si>
  <si>
    <t>Phí, lệ phí</t>
  </si>
  <si>
    <t>Thu từ quỹ đất công ích và thu hoa lợi công sản khác</t>
  </si>
  <si>
    <t>Thu từ hoạt động kinh tế và sự nghiệp</t>
  </si>
  <si>
    <t>Thu phạt, tịch thu khác theo quy định</t>
  </si>
  <si>
    <t>Thu từ tài sản được xác lập quyền sở hữu của nhà nước theo quy định</t>
  </si>
  <si>
    <t>Đóng góp của nhân dân theo quy định</t>
  </si>
  <si>
    <t>Đóng góp tự nguyện của các tổ chức, cá nhân</t>
  </si>
  <si>
    <t>Thu khác</t>
  </si>
  <si>
    <t>II</t>
  </si>
  <si>
    <t>Các khoản thu phân chia theo tỷ lệ phần trăm (%)</t>
  </si>
  <si>
    <t>-</t>
  </si>
  <si>
    <t>Thuế sử dụng đất phi nông nghiệp</t>
  </si>
  <si>
    <t>Lệ phí trước bạ nhà, đất</t>
  </si>
  <si>
    <t>III</t>
  </si>
  <si>
    <t>IV</t>
  </si>
  <si>
    <t>V</t>
  </si>
  <si>
    <t>A</t>
  </si>
  <si>
    <t>B</t>
  </si>
  <si>
    <t>5=3/1</t>
  </si>
  <si>
    <t>6=4/2</t>
  </si>
  <si>
    <t>TỔNG CHI</t>
  </si>
  <si>
    <t>TỔNG SỐ</t>
  </si>
  <si>
    <t>ĐTPT</t>
  </si>
  <si>
    <t>CHI TX</t>
  </si>
  <si>
    <t>Hội đồng nhân dân</t>
  </si>
  <si>
    <t>7=4/1</t>
  </si>
  <si>
    <t>8=5/2</t>
  </si>
  <si>
    <t>9=6/3</t>
  </si>
  <si>
    <t>Biểu số 106/CK TC-NSNN</t>
  </si>
  <si>
    <t>Tên công trình</t>
  </si>
  <si>
    <t>Thời gian khởi công - hoàn thành</t>
  </si>
  <si>
    <t>Tổng dự toán được duyệt</t>
  </si>
  <si>
    <t>Tổng số</t>
  </si>
  <si>
    <t>Trong đó nguồn đóng góp của dân</t>
  </si>
  <si>
    <t>Trong đó thanh toán khối lương năm trước</t>
  </si>
  <si>
    <t>Chia theo nguồn vốn</t>
  </si>
  <si>
    <t>Nguồn cân đối ngân sách</t>
  </si>
  <si>
    <t>Nguồn đóng góp</t>
  </si>
  <si>
    <t>Biểu số 107/CK TC-NSNN</t>
  </si>
  <si>
    <t>THU</t>
  </si>
  <si>
    <t>CHI</t>
  </si>
  <si>
    <t>CHÊNH LỆCH</t>
  </si>
  <si>
    <t>Biểu số 108/CK TC-NSNN</t>
  </si>
  <si>
    <t>Biểu số 109/CK TC-NSNN</t>
  </si>
  <si>
    <t>Biểu số 110/CK TC-NSNN</t>
  </si>
  <si>
    <t>Biểu số 111/CK TC-NSNN</t>
  </si>
  <si>
    <t>Biểu số 112/CK TC-NSNN</t>
  </si>
  <si>
    <t>Chi đầu tư phát triển</t>
  </si>
  <si>
    <t>Chi thường xuyên</t>
  </si>
  <si>
    <t>Biểu số 105/CK TC-NSNN</t>
  </si>
  <si>
    <t>Đơn vị: đồng</t>
  </si>
  <si>
    <t>Thu đấu giá QSD đất</t>
  </si>
  <si>
    <t xml:space="preserve"> </t>
  </si>
  <si>
    <t>Đơn vị:  đồng</t>
  </si>
  <si>
    <t>UBND XÃ KHOÁI CHÂU</t>
  </si>
  <si>
    <t>Tiền thuê đất, mặt nước</t>
  </si>
  <si>
    <t>DỰ TOÁN NĂM TRƯỚC</t>
  </si>
  <si>
    <t>Hội Cựu chiến binh</t>
  </si>
  <si>
    <t>Hội Chữ thập đỏ</t>
  </si>
  <si>
    <t>Hội Người cao tuổi</t>
  </si>
  <si>
    <t>Chi hỗ trợ nghỉ việc theo NĐ 178 từ nguồn CCTL</t>
  </si>
  <si>
    <t>- Bổ sung có mục tiêu vốn sự nghiệp</t>
  </si>
  <si>
    <t>- Bổ sung có mục tiêu để thực hiện các chính sách an sinh xã hội năm 2026 từ nguồn cải cách tiền lương ngân sách cấp tỉnh</t>
  </si>
  <si>
    <t>IV. Chi từ nguồn bổ sung có mục tiêu từ ngân sách cấp trên</t>
  </si>
  <si>
    <t>V. Chi từ nguồn bổ sung có mục tiêu từ nguồn CCTL ngân sách tỉnh để thực hiện các chính sách an sinh xã hội</t>
  </si>
  <si>
    <t>CÂN ĐỐI DỰ TOÁN NGÂN SÁCH XÃ NĂM 2026</t>
  </si>
  <si>
    <t>DỰ TOÁN THU NGÂN SÁCH XÃ NĂM 2026</t>
  </si>
  <si>
    <t>DỰ TOÁN NĂM 2026</t>
  </si>
  <si>
    <t>Khu vực CTN-DV NQD</t>
  </si>
  <si>
    <t>Thuế thu nhập cá nhân</t>
  </si>
  <si>
    <t>Thu thu nhập cá nhân từ hoạt động kinh doanh cá nhân</t>
  </si>
  <si>
    <t>Thu thu nhập cá nhân từ hoạt động chuyển nhượng bất động sản</t>
  </si>
  <si>
    <t>Lệ phí trước bạ tài sản khác</t>
  </si>
  <si>
    <t xml:space="preserve">Lệ phí trước bạ </t>
  </si>
  <si>
    <t>Thuế tài nguyên</t>
  </si>
  <si>
    <t>Thu khác NS</t>
  </si>
  <si>
    <t>TỔNG THU NSNN TRÊN ĐỊA BÀN ( A+B+C+D)</t>
  </si>
  <si>
    <t>Thu các khoản huy động, đóng góp</t>
  </si>
  <si>
    <t>THU NGÂN SÁCH NHÀ NƯỚC</t>
  </si>
  <si>
    <t>THU BỔ SUNG TỪ NS CẤP TRÊN</t>
  </si>
  <si>
    <t xml:space="preserve"> Bổ sung cân đối</t>
  </si>
  <si>
    <t>Bổ sung có mục tiêu vốn sự nghiệp</t>
  </si>
  <si>
    <t>Bổ sung có mục tiêu để thực hiện các chính sách an sinh xã hội năm 2026 từ nguồn cải cách tiền lương ngân sách cấp tỉnh</t>
  </si>
  <si>
    <t>C</t>
  </si>
  <si>
    <t>THU CHUYỂN NGUỒN</t>
  </si>
  <si>
    <t>D</t>
  </si>
  <si>
    <t xml:space="preserve">THU KẾT DƯ NGÂN SÁCH </t>
  </si>
  <si>
    <t>DỰ TOÁN CHI NGÂN SÁCH XÃ NĂM 2026</t>
  </si>
  <si>
    <t>Chi Quốc phòng</t>
  </si>
  <si>
    <t>Chi an ninh và trật tự an toàn xã hội</t>
  </si>
  <si>
    <t>3.1</t>
  </si>
  <si>
    <t>3.2</t>
  </si>
  <si>
    <t>Chi sự nghiệp giáo dục - đào tạo và dạy nghề</t>
  </si>
  <si>
    <t>Giáo dục</t>
  </si>
  <si>
    <t>Trung tâm chính trị Khoái Châu</t>
  </si>
  <si>
    <t xml:space="preserve">Sự nghiệp khoa học, công nghệ, đổi mới sáng tạo và chuyển đổi số </t>
  </si>
  <si>
    <t>Sự nghiệp y tế, dân số và gia đình</t>
  </si>
  <si>
    <t>Hỗ trợ mua thẻ BHYT, đóng BHXH tự nguyện cho các đối tượng</t>
  </si>
  <si>
    <t>Trạm Y tế cấp xã</t>
  </si>
  <si>
    <t>5.3</t>
  </si>
  <si>
    <t>Chi hoạt động nhiệm vụ chuyên môn (phòng văn hóa)</t>
  </si>
  <si>
    <t>5.1</t>
  </si>
  <si>
    <t>5.2</t>
  </si>
  <si>
    <t>Sự nghiệp văn hóa thông tin, thể dục thể thao, phát thanh, truyền hình</t>
  </si>
  <si>
    <t xml:space="preserve">Sự nghiệp bảo vệ môi trường </t>
  </si>
  <si>
    <t>Sự nghiệp bảo đảm xã hội</t>
  </si>
  <si>
    <t>Các hoạt động kinh tế</t>
  </si>
  <si>
    <t>Sự nghiệp giao thông</t>
  </si>
  <si>
    <t>Sự nghiệp nông nghiệp, khuyến nông, khuyến công, khuyến ngư, khuyến diêm, thủy lợi nội đồng; phòng chống lụt bão, thiên tai, phòng chống dịch bệnh</t>
  </si>
  <si>
    <t>9.1</t>
  </si>
  <si>
    <t>9.2</t>
  </si>
  <si>
    <t>9.3</t>
  </si>
  <si>
    <t>9.4</t>
  </si>
  <si>
    <t>Sự nghiệp kiến thiết thị chính, tài nguyên địa chính (gồm cả khảo sát giá đất), sự nghiệp kinh tế khác</t>
  </si>
  <si>
    <t>Kinh phí hỗ trợ hoạt động bảo vệ đất trồng lúa theo Nghị quyết số 775/2025/NQ-HĐND của HĐND tỉnh</t>
  </si>
  <si>
    <t>Quản lý hành chính nhà nước, đảng, đoàn thể</t>
  </si>
  <si>
    <t>Quản lý nhà nước</t>
  </si>
  <si>
    <t>10.1</t>
  </si>
  <si>
    <t>10.2</t>
  </si>
  <si>
    <t>10.3</t>
  </si>
  <si>
    <t>10.4</t>
  </si>
  <si>
    <t>Văn phòng HĐND-UBND</t>
  </si>
  <si>
    <t>Quỹ tiền lương, thưởng, phụ cấp, hoạt động phòng Kinh tế</t>
  </si>
  <si>
    <t>Quỹ tiền lương, thưởng, phụ cấp, hoạt động phòng Văn hóa</t>
  </si>
  <si>
    <t xml:space="preserve"> Trung tâm hành chính công</t>
  </si>
  <si>
    <t>Đảng</t>
  </si>
  <si>
    <t>MTTQ, các tổ chức chính trị - xã hội</t>
  </si>
  <si>
    <t>*</t>
  </si>
  <si>
    <t xml:space="preserve">Mặt trận tổ quốc </t>
  </si>
  <si>
    <t>Đoàn Thanh niên</t>
  </si>
  <si>
    <t>Hội Phụ nữ</t>
  </si>
  <si>
    <t>Hội Nông dân</t>
  </si>
  <si>
    <t>10.5</t>
  </si>
  <si>
    <t>Hỗ trợ hoạt động của tổ chức chính trị xã hội nghề nghiệp, tổ chức xã hội, tổ chức xã hội nghề nghiệp</t>
  </si>
  <si>
    <t>11</t>
  </si>
  <si>
    <t>Các khoản chi đặc thù ngoài định mức theo DT xã xây dựng</t>
  </si>
  <si>
    <t>12</t>
  </si>
  <si>
    <t>KP tăng cường cơ sở vật chất các SN khác (ngoài SN giáo dục)</t>
  </si>
  <si>
    <t>13</t>
  </si>
  <si>
    <t xml:space="preserve">Chi khen thưởng </t>
  </si>
  <si>
    <t>14</t>
  </si>
  <si>
    <t>Chi khác</t>
  </si>
  <si>
    <t>15</t>
  </si>
  <si>
    <t>Dự phòng tăng lương khác</t>
  </si>
  <si>
    <t>DỰ PHÒNG NGÂN SÁCH</t>
  </si>
  <si>
    <t>CHI TỪ NGUỒN BỔ SUNG CÓ MỤC TIÊU TỪ NGÂN SÁCH TỈNH</t>
  </si>
  <si>
    <t>1</t>
  </si>
  <si>
    <t>Kinh phí thực hiện chính sách, chế độ ưu đãi người có công với cách mạng</t>
  </si>
  <si>
    <t>Chi trợ cấp ưu đãi theo pháp lệnh người có công với cách mạng và pháp lệnh bà mẹ Việt Nam anh hùng</t>
  </si>
  <si>
    <t>BHYT cho người có công, thân nhân người có công với Cách mạng</t>
  </si>
  <si>
    <t>CHI TỪ NGUỒN CCTL ĐỂ THỰC HIỆN CÁC CHÍNH SÁCH ASXH</t>
  </si>
  <si>
    <t>Tiết kiệm chi thường xuyên giữ lại ngân sách xã 10%</t>
  </si>
  <si>
    <t>DỰ TOÁN CHI ĐẦU TƯ PHÁT TRIỂN NĂM 2026</t>
  </si>
  <si>
    <t>Dự toán năm 2026</t>
  </si>
  <si>
    <t>Dự án hoàn thành</t>
  </si>
  <si>
    <t>Giá trị thực hiện đến 31/12/2025</t>
  </si>
  <si>
    <t>Giá trị đã thanh toán đến 31/12/2025</t>
  </si>
  <si>
    <t>Xây dựng trụ sở làm việc công an xã Liên Khê, huyện Khoái Châu</t>
  </si>
  <si>
    <t>2023-2025</t>
  </si>
  <si>
    <t>Cải tạo, nâng cấp đường GTNT xã Đông Kết ( đoạn từ ngã tư ông Lợi thôn Đông Kết đi xóm 5 thôn Trung Châu)</t>
  </si>
  <si>
    <t>2024-2025</t>
  </si>
  <si>
    <t>Nâng cấp đường và xây mới kênh tiêu thoát nước đoạn từ nhà Oanh Lượng thôn Trung Châu đi KT12</t>
  </si>
  <si>
    <t>Sửa chữa đường giao thông nội đồng đoạn Đồng Rùa từ KT14 thôn Lạc Thủy đi ruộng xóm 15 thôn Đông Kết</t>
  </si>
  <si>
    <t>CTNC một số tuyến đường GTNT xã Đông Kết, đoạn 1 từ ruộng nhà ông Ninh đến trục đường trục xóm 22 thôn Hồng Thái, đoạn 2 từ ruộng ông Khương đến đường trục thôn Đi Kênh tây và thôn Hồng Thái, đoạn 3 cải tạo rãnh nước khu gốc đa đường 383 dọc theo chiều dài nhà ông Doanh)</t>
  </si>
  <si>
    <t>Duy tu, sửa chữa đường GTNĐ thôn Kênh Hạ, xã Liên Khê, đoạn từ cống tiêu Mào Gà đi ruộng ông Tài</t>
  </si>
  <si>
    <t>Duy tu, sửa chữa đường nội đồng xã Đông Kết đoạn KT14 Đồng Sống đi Cừ Liên Khê thôn Lạc Thuỷ</t>
  </si>
  <si>
    <t>Duy tu, sửa chữa đường GTNĐ đoạn từ trục thôn Lạc Thuỷ ruộng Đồng Bói đi cử Liên Khê và ao công điền thôn Lạc Thuỷ xã Đông Kết</t>
  </si>
  <si>
    <t>Sửa chữa NVH phùng Hưng</t>
  </si>
  <si>
    <t>Nhà vệ sinh trường THCS Phùng Hưng</t>
  </si>
  <si>
    <t>2022-2023</t>
  </si>
  <si>
    <t>Nhà truyền thống trường THCS xã Phùng Hưng</t>
  </si>
  <si>
    <t>Đầu tư xây dựng cầu vào thôn Tiểu Quan, xã Phùng Hưng</t>
  </si>
  <si>
    <t>2022-2024</t>
  </si>
  <si>
    <t>Đầu tư xây dựng cầu thôn Kim Quan xã Phùng Hưng</t>
  </si>
  <si>
    <t>Cải tạo, nâng cấp tuyến đường giao thông nội đồng đường Đỗi Đá xóm Trầm, thôn Tiểu Quan, xã Phùng Hưng</t>
  </si>
  <si>
    <t>Cải tạo, nâng cấp tuyến đường giao thông nội đồng đoạn nối từ đường Vành Khanh đến đường bờ máng Xóm Trại, thôn Thị Tứ, xã Phùng Hưng</t>
  </si>
  <si>
    <t xml:space="preserve">Cải tạo, nâng cấp đường GTNT xã Phùng Hưng (Đoạn từ nhà cụ Lê Tiến Xưong đến nhà ông Mạnh; Tuyến đường Đỗi Nhội, đoạn từ nhà ông bà Kha Quế đến ĐT.384; Đoạn từ giếng xóm 1 đến bờ máng kênh đông) </t>
  </si>
  <si>
    <t>2023-2024</t>
  </si>
  <si>
    <t xml:space="preserve">Cải tạo, nâng cấp đường GTNT xã Phùng Hưng (Đoạn từ cổng chợ Tiểu Quan đến nhà Thụ Đóa; Đoạn từ nhà ông Thụy đến trường mầm non xóm 4; Đoạn từ đình làng Tiểu Quan đi bờ máng Kênh Đông Xóm 4) </t>
  </si>
  <si>
    <t>Sửa chữa đường giao thông nội đồng xã Phùng Hưng (tuyến đường máng hai thôn Ngọc Nha Hạ điểm đầu bờ máng kênh Đông điểm cuối Đống Mít)</t>
  </si>
  <si>
    <t>Sửa chữa đường GT nội đồng xã Phùng Hưng (đoạn từ đường trục Nội Giàn đến Bầu Nam thôn Kim Quan).</t>
  </si>
  <si>
    <t>Nhà văn hóa thôn An Cảnh xã Bình Kiều</t>
  </si>
  <si>
    <t>Nhà văn hóa thôn Phú hòa xã Bình Kiều</t>
  </si>
  <si>
    <t>Xây dựng nhà lớp học 3 tầng 14 phòng và các hạng mục phụ trợ Trường Tiểu Học thị trấn Khoái Châu</t>
  </si>
  <si>
    <t>Xây dựng nhà lớp học 2 tầng và các hạng mục phụ trợ trường mầm non Thị Trấn Khoái Châu</t>
  </si>
  <si>
    <t>Cải tạo, nâng cấp đường giao thông nội đồng xã Bình Kiều ( đoạn 1 từ ruộng nhà ông Hưng Phúc đến đầu cầu xóm 3 đội 11 giáp nhà bà Thiệu, đoạn 12 từ đường máng đội 9 hướng ra nghĩa trang)</t>
  </si>
  <si>
    <t>Cái tạo, nâng cấp dường giao thông nội đồng xã  Bình Kiều (đoạn 1 từ ruộng nhà ông Hiệp đến đường ngang đội 7 thôn an Cảnh, đoạn 2 từ ruộng nhà bà Lũy ra đường Sông Mười)</t>
  </si>
  <si>
    <t>Phá dỡ nhà lớp học 2 tầng 8 phòng trường tiểu học TTKC</t>
  </si>
  <si>
    <t>Cải tạo, nâng cấp đường GTNT xã Bình Kiều ( đoạn từ đầu làng thôn An Cảnh đến nhà ông Tràng Áp lạc thủy xã Đông Kết)</t>
  </si>
  <si>
    <t>2018-2020</t>
  </si>
  <si>
    <t>Cải tạo, nâng cấp rãnh thoát nước đường giao thông Thị Trấn Khoái châu (đoạn từ nhà ông Đông đến bở ván)</t>
  </si>
  <si>
    <t>Dự án chuyển tiếp hoàn thành năm 2026</t>
  </si>
  <si>
    <t>Xây dựng nhà 3 tầng 12 phòng học và một số hạng mục phụ trợ trường THCS Đông Kết</t>
  </si>
  <si>
    <t>2022-2025</t>
  </si>
  <si>
    <t>Cải tạo nâng cấp đường GTNT xã Liên Khê ( đoạn 2 từ dốc Kênh đi cống Mốc đá đường ĐH 59)</t>
  </si>
  <si>
    <t>Nâng cấp đường từ Kênh Tây đi thôn Hồng Thái và các đường nhánh 383</t>
  </si>
  <si>
    <t>Cải tạo, nâng cấp sân, cổng tường rào và một số hạng mục phụ trợ trường mầm non Đông Kết</t>
  </si>
  <si>
    <t>2024-2026</t>
  </si>
  <si>
    <t>Hạ tầng kỹ thuật khu dân cư mới xã Liên Khê, huyện Khoái Châu</t>
  </si>
  <si>
    <t>Cải tạo, nâng cấp dường trục xã Liên Khê ( tuyển 1: đoạn từ đường ĐT.378 đến máng nổi kênh Tây, tuyển 2 : từ ngã tư sân bóng cấp đến kênh Thượng)</t>
  </si>
  <si>
    <t>Cải tạo năng cấp đường GTNT xã Liên Khê đoạn từ nhà Thu Hùng đến máng nổi kênh tây thôn Bối Khê</t>
  </si>
  <si>
    <t>2025-2026</t>
  </si>
  <si>
    <t>Cải tạo, nâng cấp đường GTNT xã Liên Khê (Đoạn từ đường ĐT.384 đến đầu Kênh Thượng)</t>
  </si>
  <si>
    <t>Cải tạo, nâng cấp đường GTNT thôn Kênh Hạ xã Liên Khê đoạn từ nhà bà Táu đến nhà ông Cung</t>
  </si>
  <si>
    <t>Cải tạo nâng cấp đường GTNT xã Liên Khê (đoạn từ Máng nổi kênh Tây đến đường ĐT.384)</t>
  </si>
  <si>
    <t>CTNC đường GTNT xã Liên Khê (đoạn từ ngã ba quỹ tín dụng đến hội trường thôn Bối Khê)</t>
  </si>
  <si>
    <t>Cải tạo, nâng cấp đường GTNT xã Phùng Hưng đoạn từ cổng làng Kim Quan đến đình Ngọc Nha Thượng)</t>
  </si>
  <si>
    <t>Cải tạo, nâng cấp đường GTNT xã Phùng Hưng ( đoạn từ dốc trường Tiểu học Phùng Hưng đến tiếp giáp xã Đại Hưng)</t>
  </si>
  <si>
    <t>Xây dựng trụ sở làm việc Công An xã Phùng Hưng</t>
  </si>
  <si>
    <t>Khu dân cư mới xã Phùng Hưng, huyện Khoái Châu</t>
  </si>
  <si>
    <t>Trường tiểu học xã Phùng Hưng, huyện Khoái Châu</t>
  </si>
  <si>
    <t xml:space="preserve">Cải tạo, nâng cấp tuyến đường trục chính và xây dựng hệ thống chiếu sáng, sử dụng đèn LED – Năng lượng mặt trời xã Phùng Hưng </t>
  </si>
  <si>
    <t xml:space="preserve">Cải tạo, nâng cấp một số tuyến đường thuộc Thị Tứ và xây dựng hệ thống chiếu sáng, sử dụng đèn LED – Năng lượng mặt trời xã Phùng Hưng </t>
  </si>
  <si>
    <t>Nhà đa năng trường THCS xã Phùng Hưng, huyện Khoái Châu</t>
  </si>
  <si>
    <t>Xây dựng đường giao thông nông thôn xã Phùng Hưng (đoạn từ cầm Trầm đến giáp cầu Kim Quan)</t>
  </si>
  <si>
    <t>2024-2027</t>
  </si>
  <si>
    <t>Cải tạo, nâng cấp đường GTNT xã Phùng Hưng (Đoạn từ nhà Thoan Khởi đến giáp nghĩa trang Phần Ba)</t>
  </si>
  <si>
    <t>Cải tạo, nâng cấp đường GTNT xã Phùng Hưng (Đoạn từ nhà ông Mười Mấu đến nghĩa trang thôn Ngọc Nha Thượng)</t>
  </si>
  <si>
    <t>Cải tạo, nâng cấp đường GTNT xã Phùng Hưng (đoạn 1: Từ nhà ông Hòa đến bờ kênh Đông thôn Tiểu Quan; đoạn 2: từ nhà anh Chiến đến ao thôn Chùa thôn Ngọc Thượng; đoạn 3: Từ nhà ông Khải đến nhà ông Phan; đoạn 4: Từ nhà ông Mận đến nhà ông Tuấn; đoạn 5: Từ nhà bà Thắm đến nhà ông May; đoạn 6: Từ nhà bà Hiền đến nhà ông Cứ)</t>
  </si>
  <si>
    <t>Cải tạo, nâng cấp đường vào trụ sở Công An xã Phùng Hưng</t>
  </si>
  <si>
    <t>Cải tạo, nâng cấp đường GTNT xã Phùng Hưng (Đoạn 1: Tử ĐH377 đến xóm Đông; Đoạn 2: Từ đường trục chính thôn Ngọc Nha Thượng đến nhà Cường Thủy, Đoạn 3: Từ đường trục chính thôn Ngọc Nha Thượng đến nhà bả Chung; Đoạn 4: Từ nhà Nga Sao đến nhà cô Ngà; Đoạn 5: Từ nhà Thạo Kế đến nhà cụ Thoa; Đoạn 6: Từ nhà cụ Quyết đến nhà cụ Hùng thôn Ngọc Nha Thượng, Đoạn 7: Tử nhà ông Chung Khảm đến nhà bà Sáng Mùi; Đoạn 8: Từ nhà ông Hảo Ánh đến nhà cụ Khám)</t>
  </si>
  <si>
    <t>Cải tạo, nâng cấp đường GTNT xã Phùng Hưng (đoạn từ giáp quán cây đa đến nhà ông Sinh xóm Trầm thôn tiểu quan)</t>
  </si>
  <si>
    <t>Sửa chữa, duy tu bảo dưỡng nội đồng đường khu chăn nuôi xóm Trại thôn Tiểu Quan, xã Phùng Hưng</t>
  </si>
  <si>
    <t>Sửa chữa, duy tu bảo dưỡng tuyến đường giao thông nội đồng từ nhà ông Hùng đến sông Từ Hồ - Sài Thị, thôn Tiểu Quan, xã Phùng Hưng</t>
  </si>
  <si>
    <t>Cải tạo, nâng cấp đường nội đồng xóm Chỗ thị tứ Phùng Hưng (đoạn từ máng Kênh Đông đi Dân Tiến)</t>
  </si>
  <si>
    <t>Cải tạo, nâng cấp đường nội đồng xã Phùng Hưng (đoạn từ nhà ông Tân Hà đi mương gốc Quất)</t>
  </si>
  <si>
    <t>2021-2022</t>
  </si>
  <si>
    <t>Duy tu, sửa chữa đường GTNĐ xã Phùng Hưng đoạn từ cánh đồng Phần Ba đi trạm bơm</t>
  </si>
  <si>
    <t>Duy tu, sửa chữa đường GTNĐ thôn Ngọc Nha Hạ, xã Phùng Hưng (đoạn cống ông Tấu đi cánh đồng Mào Gà)</t>
  </si>
  <si>
    <t>Cải tạo, nâng cấp đường giao thông thôn Tiểu Quan, xã Phùng Hưng (Đoạn từ Ngã ba gốc bàng đến đỗi đá trong xóm 5).</t>
  </si>
  <si>
    <t>Cải tạo, nâng cấp đường GTNT thôn Tiểu Quan, xã Phùng Hưng (Đoạn từ nhà anh Phương Ảnh đi qua trường mầm non xóm Trại đi đường ĐT.384)</t>
  </si>
  <si>
    <t>Cải tạo nâng cấp đường vỉa hè thôn Tiểu Quan xã Phùng Hưng</t>
  </si>
  <si>
    <t>Công trình: Cải tạo, nâng cấp đường GTNT thôn Ngọc Nha Hạ, xã Phùng Hưng ( Đoạn từ giáp địa phận xã Liên Khê đến nhà ông Thu, Đoạn từ nhà ông Tí đến nhà Ông Lịch )</t>
  </si>
  <si>
    <t>Đầu tư xây dựng cầu thôn Ngọc Nha Hạ xã Phùng Hưng</t>
  </si>
  <si>
    <t>Cải tạo, nâng cấp đường GTNT xã Bình Kiều ( đoạn từ thôn Bình Kiều đi Sông 9 Phùng Hưng)</t>
  </si>
  <si>
    <t>Cải tạo, nâng cấp đường GTNT xã Bình Kiều ( đoạn từ nhà văn hóa thôn Bình Kiều đi xã Phùng Hưng)</t>
  </si>
  <si>
    <t>Cải tạo, nâng cấp đường GTNT xã Bình Kiều ( đoạn từ nhà văn hóa thôn Binh Kiều đi nhà ông Trượng thôn An Cảnh)</t>
  </si>
  <si>
    <t>Cải tạo, nâng cấp đường GTNT xã Bình Kiều ( đoạn từ trạm y tế đi ĐT.384)</t>
  </si>
  <si>
    <t>Cái tạo, nâng cấp đường GTNT xã Bình Kiều ( đoạn từ nhà mẫu giáo đội 4 đi đường ĐT.383)</t>
  </si>
  <si>
    <t>Cải tạo, nâng cấp đường GTNT xã Bình Kiều ( đoạn từ ĐT,383 đến thôn Ninh Vũ)</t>
  </si>
  <si>
    <t>2021-2023</t>
  </si>
  <si>
    <t>Nhà hiệu bộ và các hạng mục Trường Mầm Non xã Bình Kiều</t>
  </si>
  <si>
    <t>2020-2022</t>
  </si>
  <si>
    <t>Cải tạo, nâng cấp đường giao thông thôn Phủ hòa xã Bình Kiều ( đoạn từ đường ĐT.383 đến miều đôi cô</t>
  </si>
  <si>
    <t>Cải tạo, nâng cấp đường giao thông thôn Phú hòa xã Bình Kiều (đoạn từ đường ĐT.383 đến điểm tập kết rác thải thôn Phú Hòa)</t>
  </si>
  <si>
    <t>Sửa chữa đường GT nội đồng thôn Ninh Vũ xã Thị trấn Khoái Châu (đoạn từ vườn nhà ông Phạm Công Mạnh đến cống Quay)</t>
  </si>
  <si>
    <t>Cải tạo, nâng cấp đường GTNT xã Bình Kiều ( đoạn từ nhà ông Tẩy đến nhà Ông Đồi đội 5 thôn Binh Kiều)</t>
  </si>
  <si>
    <t>Cải tạo, nâng cấp đường thôn Ninh Vũ xã Bình Kiều (đoạn từ sân kho Đội 10 đến sông Mười và đoạn từ đường ĐT.384 đến Công Quay)</t>
  </si>
  <si>
    <t>Cải tạo, nâng cấp đường giao thông xã Bình Kiêu (đoạn từ nhà văn hóa thôn An Cảnh ra đường Sông Mười)</t>
  </si>
  <si>
    <t>Cải tạo, nâng cấp đường GTNT xã Phùng Hưng (Đoạn từ Ngã ba hội trường thôn đến ngã tư Nhà cụ Oánh thôn Kim Quan và Đoạn từ Nhà Ông Hoạch đến Cống cụ Mầu thôn Ngọc Nha Hạ)</t>
  </si>
  <si>
    <t>Xây dựng nhà hiệu bộ, nhà lớp học và các hạng mục phụ trợ trường Mầm non Liên Khê</t>
  </si>
  <si>
    <t>Xây dựng nhà lớp học 3 tầng 12 phòng và các HM phụ trợ trường Tiêu học THCS xã Liên Khê</t>
  </si>
  <si>
    <t>Cải tạo, nâng cấp đường GTNT đoạn từ ngã 4 đầu làng thôn Trung Châu đi đường trục xóm 12 thôn Đông Kết</t>
  </si>
  <si>
    <t>Cải tạo, nâng cấp đường GTNT (Đoạn từ nhà ông Bắc đến trường Mầm Non thôn Ngọc Nha Hạ; Đoạn từ nhà thờ họ Lê đi qua Nghè Khói đến nhà ông Thu) và xây dựng hệ thống chiếu sáng đường giao thông thôn Ngọc Nha Hạ, thôn Ngọc Nha Thượng xã Phùng Hưng</t>
  </si>
  <si>
    <t>Cải tạo, nâng cấp đường giao thông nông thôn xã Phùng Hưng (Đoạn từ gần nhà bà Thảo Khứa đến giếng đình làng Tiểu Quan; Đoạn từ gần nhà hàng cây đa đến miếu Đôi Bà và các đoạn ngõ xóm thôn Tiểu Quan)</t>
  </si>
  <si>
    <t>Cải tạo, nâng cấp các tuyến đường giao thông ngõ xóm Trầm, Xóm Trại, Xóm Xuôi, xã Phùng Hưng</t>
  </si>
  <si>
    <t>Cải tạo, nâng cấp các tuyến đường giao thông ngõ xóm 3, xóm 4 - Thôn Tiểu Quan, xã Phùng Hưng</t>
  </si>
  <si>
    <t>Cải tạo nâng cấp đường GTNT Xã Bình Kiều (đoạn từ nhà ông Trượng thôn An Cảnh đến đường ĐT.383)</t>
  </si>
  <si>
    <t>KẾ HOẠCH THU, CHI CÁC HOẠT ĐỘNG TÀI CHÍNH KHÁC NĂM 2026.</t>
  </si>
  <si>
    <t>KẾ HOẠCH NĂM 2026</t>
  </si>
  <si>
    <t>Cải tạo, nâng cấp đường GTNT thôn Phú Hòa xã Bình Kiều (đoạn từ đường ĐT.383 đến đường ĐH.54)</t>
  </si>
  <si>
    <t>Ghi chú: (1) Bao gồm 4 khoản thu từ thuế, lệ phí luật NSNN quy định cho ngân sách xã hưởng và những khoản thu ngân sách địa phương được hưởng có phân chia theo tỷ lệ phần trăm ( %) cho xã.</t>
  </si>
  <si>
    <t>II. Các khoản thu phân chia theo tỷ lệ (1)</t>
  </si>
  <si>
    <t xml:space="preserve">      </t>
  </si>
  <si>
    <t>KẾ HOẠCH THU, CHI CÁC HOẠT ĐỘNG TÀI CHÍNH KHÁC NĂM 2026</t>
  </si>
  <si>
    <t>Quỹ Phòng chống thiên tai</t>
  </si>
  <si>
    <t xml:space="preserve">Quỹ vì người nghèo </t>
  </si>
  <si>
    <t>KẾ HOẠCH NĂM TRƯỚC</t>
  </si>
  <si>
    <t>(Kèm theo quyết định số 2698/QĐ-UBND ngày 29/12/2025 Của UBND xã Khoái Châu)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</si>
</sst>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5" formatCode="#,##0;[Red]#,##0"/>
    <numFmt numFmtId="166" formatCode="_(* #,##0_);_(* \(#,##0\);_(* &quot;-&quot;??_);_(@_)"/>
  </numFmts>
  <fonts count="18" x14ac:knownFonts="1">
    <font>
      <sz val="11"/>
      <color theme="1"/>
      <name val="Calibri"/>
      <family val="2"/>
      <scheme val="minor"/>
    </font>
    <font>
      <sz val="13"/>
      <color theme="1"/>
      <name val="Times New Roman"/>
      <family val="1"/>
    </font>
    <font>
      <b/>
      <sz val="13"/>
      <color theme="1"/>
      <name val="Times New Roman"/>
      <family val="1"/>
    </font>
    <font>
      <i/>
      <sz val="13"/>
      <color theme="1"/>
      <name val="Times New Roman"/>
      <family val="1"/>
    </font>
    <font>
      <b/>
      <sz val="14"/>
      <color theme="1"/>
      <name val="Times New Roman"/>
      <family val="1"/>
    </font>
    <font>
      <b/>
      <sz val="12"/>
      <color theme="1"/>
      <name val="Times New Roman"/>
      <family val="1"/>
    </font>
    <font>
      <sz val="12"/>
      <color theme="1"/>
      <name val="Times New Roman"/>
      <family val="1"/>
    </font>
    <font>
      <i/>
      <sz val="12"/>
      <color theme="1"/>
      <name val="Times New Roman"/>
      <family val="1"/>
    </font>
    <font>
      <sz val="12"/>
      <name val="Times New Roman"/>
      <family val="1"/>
    </font>
    <font>
      <sz val="11"/>
      <color theme="1"/>
      <name val="Times New Roman"/>
      <family val="1"/>
    </font>
    <font>
      <b/>
      <sz val="10"/>
      <color theme="1"/>
      <name val="Times New Roman"/>
      <family val="1"/>
    </font>
    <font>
      <b/>
      <sz val="12"/>
      <name val="Times New Roman"/>
      <family val="1"/>
    </font>
    <font>
      <sz val="11"/>
      <color theme="1"/>
      <name val="Calibri"/>
      <family val="2"/>
      <scheme val="minor"/>
    </font>
    <font>
      <sz val="11"/>
      <color indexed="8"/>
      <name val="Calibri"/>
      <family val="2"/>
    </font>
    <font>
      <i/>
      <sz val="12"/>
      <name val="Times New Roman"/>
      <family val="1"/>
    </font>
    <font>
      <sz val="10"/>
      <name val="Arial"/>
      <family val="2"/>
      <charset val="163"/>
    </font>
    <font>
      <b/>
      <sz val="11"/>
      <color theme="1"/>
      <name val="Times New Roman"/>
      <family val="1"/>
    </font>
    <font>
      <sz val="10"/>
      <color theme="1"/>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8">
    <xf numFmtId="0" fontId="0" fillId="0" borderId="0"/>
    <xf numFmtId="0" fontId="12" fillId="0" borderId="0"/>
    <xf numFmtId="43" fontId="13" fillId="0" borderId="0" applyFont="0" applyFill="0" applyBorder="0" applyAlignment="0" applyProtection="0"/>
    <xf numFmtId="43" fontId="13" fillId="0" borderId="0" applyFont="0" applyFill="0" applyBorder="0" applyAlignment="0" applyProtection="0"/>
    <xf numFmtId="0" fontId="8" fillId="0" borderId="0"/>
    <xf numFmtId="43" fontId="12" fillId="0" borderId="0" applyFont="0" applyFill="0" applyBorder="0" applyAlignment="0" applyProtection="0"/>
    <xf numFmtId="0" fontId="15" fillId="0" borderId="0"/>
    <xf numFmtId="9" fontId="12" fillId="0" borderId="0" applyFont="0" applyFill="0" applyBorder="0" applyAlignment="0" applyProtection="0"/>
  </cellStyleXfs>
  <cellXfs count="164">
    <xf numFmtId="0" fontId="0" fillId="0" borderId="0" xfId="0"/>
    <xf numFmtId="0" fontId="1" fillId="0" borderId="0" xfId="0" applyFont="1"/>
    <xf numFmtId="0" fontId="2" fillId="0" borderId="1" xfId="0" applyFont="1" applyBorder="1" applyAlignment="1">
      <alignment horizontal="center"/>
    </xf>
    <xf numFmtId="0" fontId="1" fillId="0" borderId="3" xfId="0" applyFont="1" applyBorder="1"/>
    <xf numFmtId="0" fontId="1" fillId="0" borderId="4" xfId="0" applyFont="1" applyBorder="1"/>
    <xf numFmtId="0" fontId="1" fillId="0" borderId="5" xfId="0" applyFont="1" applyBorder="1"/>
    <xf numFmtId="0" fontId="3" fillId="0" borderId="0" xfId="0" applyFont="1" applyAlignment="1">
      <alignment horizontal="center"/>
    </xf>
    <xf numFmtId="0" fontId="2" fillId="0" borderId="2" xfId="0" applyFont="1" applyBorder="1" applyAlignment="1">
      <alignment horizontal="left"/>
    </xf>
    <xf numFmtId="0" fontId="2" fillId="0" borderId="2" xfId="0" applyFont="1" applyBorder="1"/>
    <xf numFmtId="49" fontId="3" fillId="0" borderId="3" xfId="0" applyNumberFormat="1" applyFont="1" applyBorder="1"/>
    <xf numFmtId="3" fontId="2" fillId="0" borderId="2" xfId="0" applyNumberFormat="1" applyFont="1" applyBorder="1"/>
    <xf numFmtId="3" fontId="1" fillId="0" borderId="5" xfId="0" applyNumberFormat="1" applyFont="1" applyBorder="1"/>
    <xf numFmtId="3" fontId="3" fillId="0" borderId="3" xfId="0" applyNumberFormat="1" applyFont="1" applyBorder="1"/>
    <xf numFmtId="3" fontId="1" fillId="0" borderId="4" xfId="0" applyNumberFormat="1" applyFont="1" applyBorder="1"/>
    <xf numFmtId="3" fontId="1" fillId="0" borderId="3" xfId="0" applyNumberFormat="1" applyFont="1" applyBorder="1"/>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7" xfId="0" applyFont="1" applyBorder="1" applyAlignment="1">
      <alignment horizontal="center" vertical="center" wrapText="1"/>
    </xf>
    <xf numFmtId="0" fontId="2"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5" fillId="0" borderId="1" xfId="0" applyNumberFormat="1" applyFont="1" applyBorder="1" applyAlignment="1">
      <alignment horizontal="right" vertical="center" wrapText="1"/>
    </xf>
    <xf numFmtId="3" fontId="1"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 fontId="6"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8" fillId="0" borderId="1" xfId="0" applyFont="1" applyBorder="1" applyAlignment="1">
      <alignment vertical="center"/>
    </xf>
    <xf numFmtId="0" fontId="5" fillId="0" borderId="7" xfId="0" applyFont="1" applyBorder="1" applyAlignment="1">
      <alignment horizontal="left" vertical="center" wrapText="1"/>
    </xf>
    <xf numFmtId="0" fontId="6" fillId="0" borderId="7" xfId="0" applyFont="1" applyBorder="1" applyAlignment="1">
      <alignment horizontal="left" vertical="center" wrapText="1"/>
    </xf>
    <xf numFmtId="3" fontId="6" fillId="0" borderId="7" xfId="0" applyNumberFormat="1" applyFont="1" applyBorder="1" applyAlignment="1">
      <alignment horizontal="center" vertical="center" wrapText="1"/>
    </xf>
    <xf numFmtId="3" fontId="6" fillId="0" borderId="1" xfId="0" applyNumberFormat="1" applyFont="1" applyBorder="1" applyAlignment="1">
      <alignment horizontal="right" vertical="center" wrapText="1"/>
    </xf>
    <xf numFmtId="3" fontId="5" fillId="0" borderId="1" xfId="0" applyNumberFormat="1" applyFont="1" applyBorder="1" applyAlignment="1">
      <alignment vertical="center" wrapText="1"/>
    </xf>
    <xf numFmtId="3" fontId="6" fillId="0" borderId="1" xfId="0" applyNumberFormat="1" applyFont="1" applyBorder="1" applyAlignment="1">
      <alignment vertical="center" wrapText="1"/>
    </xf>
    <xf numFmtId="3" fontId="7" fillId="0" borderId="1" xfId="0" applyNumberFormat="1" applyFont="1" applyBorder="1" applyAlignment="1">
      <alignment horizontal="right" vertical="center" wrapText="1"/>
    </xf>
    <xf numFmtId="0" fontId="2" fillId="0" borderId="0" xfId="0" applyFont="1" applyAlignment="1">
      <alignment horizontal="left"/>
    </xf>
    <xf numFmtId="49" fontId="1" fillId="0" borderId="3" xfId="0" applyNumberFormat="1" applyFont="1" applyBorder="1"/>
    <xf numFmtId="3" fontId="1" fillId="0" borderId="0" xfId="0" applyNumberFormat="1" applyFont="1" applyAlignment="1">
      <alignment vertical="center" wrapText="1"/>
    </xf>
    <xf numFmtId="0" fontId="6" fillId="0" borderId="1" xfId="0" applyFont="1" applyBorder="1" applyAlignment="1">
      <alignment vertical="center" wrapText="1"/>
    </xf>
    <xf numFmtId="0" fontId="3" fillId="0" borderId="0" xfId="0" applyFont="1" applyAlignment="1">
      <alignment horizontal="center"/>
    </xf>
    <xf numFmtId="0" fontId="5" fillId="0" borderId="7" xfId="0" applyFont="1" applyBorder="1" applyAlignment="1">
      <alignment horizontal="center" vertical="center" wrapText="1"/>
    </xf>
    <xf numFmtId="3" fontId="5" fillId="0" borderId="7" xfId="0" applyNumberFormat="1" applyFont="1" applyBorder="1" applyAlignment="1">
      <alignment horizontal="center" vertical="center" wrapText="1"/>
    </xf>
    <xf numFmtId="165" fontId="6" fillId="0" borderId="1" xfId="0" applyNumberFormat="1" applyFont="1" applyBorder="1" applyAlignment="1">
      <alignment horizontal="right" vertical="center" wrapText="1"/>
    </xf>
    <xf numFmtId="165" fontId="5" fillId="0" borderId="1" xfId="0" applyNumberFormat="1" applyFont="1" applyBorder="1" applyAlignment="1">
      <alignment horizontal="right" vertical="center" wrapText="1"/>
    </xf>
    <xf numFmtId="0" fontId="6" fillId="0" borderId="1" xfId="0" applyFont="1" applyBorder="1" applyAlignment="1">
      <alignment vertical="top" wrapText="1"/>
    </xf>
    <xf numFmtId="165" fontId="6" fillId="0" borderId="1" xfId="0" applyNumberFormat="1" applyFont="1" applyBorder="1" applyAlignment="1">
      <alignment vertical="top" wrapText="1"/>
    </xf>
    <xf numFmtId="3" fontId="6" fillId="0" borderId="3" xfId="0" applyNumberFormat="1" applyFont="1" applyBorder="1" applyAlignment="1">
      <alignment vertical="center" wrapText="1"/>
    </xf>
    <xf numFmtId="3" fontId="1" fillId="0" borderId="0" xfId="0" applyNumberFormat="1" applyFont="1"/>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9" fillId="0" borderId="0" xfId="0" applyFont="1" applyAlignment="1">
      <alignment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3" fontId="10" fillId="0" borderId="1" xfId="0" applyNumberFormat="1" applyFont="1" applyBorder="1" applyAlignment="1">
      <alignment horizontal="right" vertical="center" wrapText="1"/>
    </xf>
    <xf numFmtId="0" fontId="1" fillId="0" borderId="0" xfId="0" applyFont="1" applyBorder="1" applyAlignment="1">
      <alignment vertical="center" wrapText="1"/>
    </xf>
    <xf numFmtId="0" fontId="11" fillId="0" borderId="1" xfId="0" applyFont="1" applyBorder="1" applyAlignment="1">
      <alignment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3" fontId="2" fillId="0" borderId="0" xfId="0" applyNumberFormat="1" applyFont="1" applyAlignment="1">
      <alignment vertical="center" wrapText="1"/>
    </xf>
    <xf numFmtId="0" fontId="11" fillId="0" borderId="1" xfId="0" applyFont="1" applyBorder="1" applyAlignment="1">
      <alignment horizontal="left" vertical="center" wrapText="1"/>
    </xf>
    <xf numFmtId="3" fontId="11" fillId="2" borderId="1" xfId="0" applyNumberFormat="1" applyFont="1" applyFill="1" applyBorder="1" applyAlignment="1">
      <alignment vertical="center" wrapText="1"/>
    </xf>
    <xf numFmtId="0" fontId="7" fillId="0" borderId="0" xfId="0" applyFont="1" applyAlignment="1">
      <alignment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49" fontId="3" fillId="0" borderId="3" xfId="0" applyNumberFormat="1" applyFont="1" applyBorder="1" applyAlignment="1">
      <alignment horizontal="left" vertical="center" wrapText="1"/>
    </xf>
    <xf numFmtId="0" fontId="1" fillId="0" borderId="5" xfId="0" applyFont="1" applyBorder="1" applyAlignment="1">
      <alignment horizontal="left" vertical="center" wrapText="1"/>
    </xf>
    <xf numFmtId="49" fontId="3" fillId="0" borderId="3" xfId="0" applyNumberFormat="1" applyFont="1" applyBorder="1" applyAlignment="1">
      <alignment vertical="center"/>
    </xf>
    <xf numFmtId="3" fontId="3" fillId="0" borderId="3" xfId="0" applyNumberFormat="1" applyFont="1" applyBorder="1" applyAlignment="1">
      <alignment vertical="center"/>
    </xf>
    <xf numFmtId="0" fontId="3" fillId="0" borderId="0" xfId="0" applyFont="1" applyAlignment="1">
      <alignment vertical="center" wrapText="1"/>
    </xf>
    <xf numFmtId="49" fontId="1" fillId="0" borderId="3" xfId="0" applyNumberFormat="1" applyFont="1" applyBorder="1" applyAlignment="1">
      <alignment horizontal="left" vertical="center" wrapText="1"/>
    </xf>
    <xf numFmtId="0" fontId="5" fillId="0" borderId="1" xfId="0" applyFont="1" applyBorder="1"/>
    <xf numFmtId="0" fontId="5" fillId="0" borderId="1" xfId="0" applyFont="1" applyBorder="1" applyAlignment="1">
      <alignment horizontal="center"/>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2" borderId="1" xfId="0" applyFont="1" applyFill="1" applyBorder="1"/>
    <xf numFmtId="0" fontId="5" fillId="2" borderId="1" xfId="0" applyFont="1" applyFill="1" applyBorder="1" applyAlignment="1">
      <alignment horizontal="left" vertical="center" wrapText="1"/>
    </xf>
    <xf numFmtId="0" fontId="5" fillId="2" borderId="1" xfId="0" applyFont="1" applyFill="1" applyBorder="1" applyAlignment="1">
      <alignment vertical="center"/>
    </xf>
    <xf numFmtId="0" fontId="7" fillId="0" borderId="1" xfId="0" applyFont="1" applyBorder="1" applyAlignment="1">
      <alignment horizontal="center" vertical="center" wrapText="1"/>
    </xf>
    <xf numFmtId="0" fontId="14" fillId="0" borderId="1" xfId="0" applyFont="1" applyBorder="1" applyAlignment="1">
      <alignment vertical="center"/>
    </xf>
    <xf numFmtId="3" fontId="7" fillId="0" borderId="1" xfId="0" applyNumberFormat="1" applyFont="1" applyBorder="1" applyAlignment="1">
      <alignment vertical="center" wrapText="1"/>
    </xf>
    <xf numFmtId="3" fontId="3" fillId="0" borderId="0" xfId="0" applyNumberFormat="1" applyFont="1" applyAlignment="1">
      <alignment vertical="center" wrapText="1"/>
    </xf>
    <xf numFmtId="0" fontId="14"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xf numFmtId="0" fontId="7" fillId="0" borderId="1" xfId="0" applyFont="1" applyBorder="1" applyAlignment="1">
      <alignment horizontal="center"/>
    </xf>
    <xf numFmtId="0" fontId="7" fillId="0" borderId="1" xfId="0" applyFont="1" applyBorder="1" applyAlignment="1">
      <alignment wrapText="1"/>
    </xf>
    <xf numFmtId="0" fontId="7" fillId="2" borderId="1" xfId="0" applyFont="1" applyFill="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vertical="center" wrapText="1"/>
    </xf>
    <xf numFmtId="49" fontId="11" fillId="2" borderId="3" xfId="0" applyNumberFormat="1" applyFont="1" applyFill="1" applyBorder="1" applyAlignment="1">
      <alignment horizontal="center" vertical="center"/>
    </xf>
    <xf numFmtId="3" fontId="11" fillId="2" borderId="3" xfId="0" applyNumberFormat="1" applyFont="1" applyFill="1" applyBorder="1" applyAlignment="1">
      <alignment vertical="center" wrapText="1"/>
    </xf>
    <xf numFmtId="0" fontId="6" fillId="0" borderId="1" xfId="0" applyFont="1" applyBorder="1" applyAlignment="1">
      <alignment horizontal="left" vertical="center" wrapText="1"/>
    </xf>
    <xf numFmtId="0" fontId="5" fillId="0" borderId="1" xfId="0" applyFont="1" applyBorder="1" applyAlignment="1">
      <alignment horizontal="left"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6" fillId="2" borderId="1" xfId="0" applyFont="1" applyFill="1" applyBorder="1" applyAlignment="1">
      <alignment horizontal="left" vertical="center" wrapText="1"/>
    </xf>
    <xf numFmtId="0" fontId="6" fillId="2" borderId="1" xfId="6" applyFont="1" applyFill="1" applyBorder="1" applyAlignment="1">
      <alignment vertical="center" wrapText="1"/>
    </xf>
    <xf numFmtId="0" fontId="6" fillId="2" borderId="1" xfId="6" applyFont="1" applyFill="1" applyBorder="1" applyAlignment="1">
      <alignment horizontal="center" vertical="center" wrapText="1"/>
    </xf>
    <xf numFmtId="0" fontId="6" fillId="2" borderId="1" xfId="0" applyFont="1" applyFill="1" applyBorder="1" applyAlignment="1">
      <alignment horizontal="center" vertical="center" wrapText="1"/>
    </xf>
    <xf numFmtId="166" fontId="6" fillId="2" borderId="1" xfId="5" applyNumberFormat="1" applyFont="1" applyFill="1" applyBorder="1" applyAlignment="1">
      <alignment horizontal="center" vertical="center" wrapText="1"/>
    </xf>
    <xf numFmtId="166" fontId="5" fillId="2" borderId="1" xfId="5" applyNumberFormat="1" applyFont="1" applyFill="1" applyBorder="1" applyAlignment="1">
      <alignment horizontal="center" vertical="center" wrapText="1"/>
    </xf>
    <xf numFmtId="0" fontId="5" fillId="2" borderId="1" xfId="6" applyFont="1" applyFill="1" applyBorder="1" applyAlignment="1">
      <alignment vertical="center" wrapText="1"/>
    </xf>
    <xf numFmtId="3" fontId="6" fillId="0" borderId="0" xfId="0" applyNumberFormat="1" applyFont="1" applyAlignment="1">
      <alignment vertical="center" wrapText="1"/>
    </xf>
    <xf numFmtId="0" fontId="7" fillId="2" borderId="1" xfId="6" applyFont="1" applyFill="1" applyBorder="1" applyAlignment="1">
      <alignment horizontal="center" vertical="center" wrapText="1"/>
    </xf>
    <xf numFmtId="0" fontId="6" fillId="2" borderId="1" xfId="0" applyFont="1" applyFill="1" applyBorder="1" applyAlignment="1">
      <alignment vertical="center" wrapText="1"/>
    </xf>
    <xf numFmtId="49" fontId="1" fillId="0" borderId="1" xfId="0" applyNumberFormat="1" applyFont="1" applyBorder="1"/>
    <xf numFmtId="49" fontId="1" fillId="0" borderId="1" xfId="0" applyNumberFormat="1" applyFont="1" applyBorder="1" applyAlignment="1">
      <alignment horizontal="left" vertical="center" wrapText="1"/>
    </xf>
    <xf numFmtId="49" fontId="11" fillId="2" borderId="1" xfId="0" applyNumberFormat="1" applyFont="1" applyFill="1" applyBorder="1" applyAlignment="1">
      <alignment horizontal="center"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16" fillId="0" borderId="1" xfId="0" applyFont="1" applyBorder="1" applyAlignment="1">
      <alignment horizontal="center" vertical="center" wrapText="1"/>
    </xf>
    <xf numFmtId="3" fontId="16" fillId="0" borderId="1"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17" fillId="0" borderId="0" xfId="0" applyFont="1" applyAlignment="1">
      <alignment vertical="center" wrapText="1"/>
    </xf>
    <xf numFmtId="9" fontId="10" fillId="0" borderId="1" xfId="7" applyFont="1" applyBorder="1" applyAlignment="1">
      <alignment horizontal="center" vertical="center" wrapText="1"/>
    </xf>
    <xf numFmtId="9" fontId="2" fillId="0" borderId="0" xfId="7" applyFont="1" applyAlignment="1">
      <alignment vertical="center" wrapText="1"/>
    </xf>
    <xf numFmtId="0" fontId="4" fillId="0" borderId="0" xfId="0" applyFont="1" applyAlignment="1">
      <alignment horizontal="center"/>
    </xf>
    <xf numFmtId="0" fontId="3" fillId="0" borderId="0" xfId="0" applyFont="1" applyAlignment="1">
      <alignment horizontal="center"/>
    </xf>
    <xf numFmtId="0" fontId="2" fillId="0" borderId="0" xfId="0" applyFont="1" applyAlignment="1">
      <alignment horizontal="right"/>
    </xf>
    <xf numFmtId="0" fontId="1" fillId="0" borderId="13" xfId="0" applyFont="1" applyBorder="1" applyAlignment="1">
      <alignment horizontal="left" vertical="center" wrapText="1"/>
    </xf>
    <xf numFmtId="0" fontId="7" fillId="0" borderId="0" xfId="0" applyFont="1" applyAlignment="1">
      <alignment horizontal="center" vertical="center" wrapText="1"/>
    </xf>
    <xf numFmtId="0" fontId="3" fillId="0" borderId="10" xfId="0" applyFont="1" applyBorder="1" applyAlignment="1">
      <alignment horizontal="right"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right" vertical="center" wrapText="1"/>
    </xf>
    <xf numFmtId="0" fontId="5" fillId="0" borderId="0" xfId="0" applyFont="1" applyAlignment="1">
      <alignment horizontal="center" vertical="center" wrapText="1"/>
    </xf>
    <xf numFmtId="0" fontId="7" fillId="0" borderId="10" xfId="0" applyFont="1" applyBorder="1" applyAlignment="1">
      <alignment horizontal="right" vertical="center" wrapText="1"/>
    </xf>
    <xf numFmtId="0" fontId="5"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7"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7" xfId="0" applyFont="1" applyBorder="1" applyAlignment="1">
      <alignment horizontal="center" vertical="center" wrapText="1"/>
    </xf>
    <xf numFmtId="3" fontId="16" fillId="0" borderId="6" xfId="0" applyNumberFormat="1" applyFont="1" applyBorder="1" applyAlignment="1">
      <alignment horizontal="center" vertical="center" wrapText="1"/>
    </xf>
    <xf numFmtId="3" fontId="16" fillId="0" borderId="7" xfId="0" applyNumberFormat="1"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0" xfId="0" applyFont="1" applyAlignment="1">
      <alignment horizontal="center" vertical="center" wrapText="1"/>
    </xf>
  </cellXfs>
  <cellStyles count="8">
    <cellStyle name="Comma" xfId="5" builtinId="3"/>
    <cellStyle name="Comma 2 10" xfId="3"/>
    <cellStyle name="Comma 2 2 2" xfId="2"/>
    <cellStyle name="Normal" xfId="0" builtinId="0"/>
    <cellStyle name="Normal 11" xfId="6"/>
    <cellStyle name="Normal 2" xfId="4"/>
    <cellStyle name="Normal 526" xfId="1"/>
    <cellStyle name="Percent" xfId="7" builtinId="5"/>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
  <sheetViews>
    <sheetView workbookViewId="0">
      <selection activeCell="C18" sqref="C18"/>
    </sheetView>
  </sheetViews>
  <sheetFormatPr defaultColWidth="9.140625" defaultRowHeight="16.5" x14ac:dyDescent="0.25"/>
  <cols>
    <col min="1" max="1" width="44.42578125" style="1" customWidth="1"/>
    <col min="2" max="2" width="23.140625" style="1" customWidth="1"/>
    <col min="3" max="3" width="41.42578125" style="1" customWidth="1"/>
    <col min="4" max="4" width="20.7109375" style="1" customWidth="1"/>
    <col min="5" max="16384" width="9.140625" style="1"/>
  </cols>
  <sheetData>
    <row r="1" spans="1:5" ht="23.25" customHeight="1" x14ac:dyDescent="0.25">
      <c r="A1" s="44" t="s">
        <v>77</v>
      </c>
      <c r="C1" s="135" t="s">
        <v>0</v>
      </c>
      <c r="D1" s="135"/>
    </row>
    <row r="2" spans="1:5" ht="23.25" customHeight="1" x14ac:dyDescent="0.3">
      <c r="A2" s="133" t="s">
        <v>88</v>
      </c>
      <c r="B2" s="133"/>
      <c r="C2" s="133"/>
      <c r="D2" s="133"/>
    </row>
    <row r="3" spans="1:5" ht="16.5" customHeight="1" x14ac:dyDescent="0.25">
      <c r="A3" s="134" t="s">
        <v>291</v>
      </c>
      <c r="B3" s="134"/>
      <c r="C3" s="134"/>
      <c r="D3" s="134"/>
      <c r="E3" s="74"/>
    </row>
    <row r="4" spans="1:5" x14ac:dyDescent="0.25">
      <c r="D4" s="48" t="s">
        <v>73</v>
      </c>
    </row>
    <row r="5" spans="1:5" x14ac:dyDescent="0.25">
      <c r="A5" s="2" t="s">
        <v>2</v>
      </c>
      <c r="B5" s="2" t="s">
        <v>1</v>
      </c>
      <c r="C5" s="2" t="s">
        <v>4</v>
      </c>
      <c r="D5" s="2" t="s">
        <v>1</v>
      </c>
    </row>
    <row r="6" spans="1:5" ht="30" customHeight="1" x14ac:dyDescent="0.25">
      <c r="A6" s="7" t="s">
        <v>3</v>
      </c>
      <c r="B6" s="10">
        <f>B7+B8+B9+B13+B14</f>
        <v>653819000000</v>
      </c>
      <c r="C6" s="8" t="s">
        <v>5</v>
      </c>
      <c r="D6" s="10">
        <f>D7+D8+D9+D10+D11</f>
        <v>653819000000</v>
      </c>
    </row>
    <row r="7" spans="1:5" ht="30" customHeight="1" x14ac:dyDescent="0.25">
      <c r="A7" s="5" t="s">
        <v>6</v>
      </c>
      <c r="B7" s="55">
        <v>10640000000</v>
      </c>
      <c r="C7" s="5" t="s">
        <v>11</v>
      </c>
      <c r="D7" s="11">
        <v>300000000000</v>
      </c>
    </row>
    <row r="8" spans="1:5" ht="30" customHeight="1" x14ac:dyDescent="0.25">
      <c r="A8" s="5" t="s">
        <v>285</v>
      </c>
      <c r="B8" s="55">
        <v>312290000000</v>
      </c>
      <c r="C8" s="5" t="s">
        <v>12</v>
      </c>
      <c r="D8" s="11">
        <v>280554000000</v>
      </c>
    </row>
    <row r="9" spans="1:5" ht="30" customHeight="1" x14ac:dyDescent="0.25">
      <c r="A9" s="5" t="s">
        <v>8</v>
      </c>
      <c r="B9" s="55">
        <f>B10+B11+B12</f>
        <v>330889000000</v>
      </c>
      <c r="C9" s="5" t="s">
        <v>13</v>
      </c>
      <c r="D9" s="11">
        <v>7670000000</v>
      </c>
    </row>
    <row r="10" spans="1:5" ht="30" customHeight="1" x14ac:dyDescent="0.25">
      <c r="A10" s="9" t="s">
        <v>9</v>
      </c>
      <c r="B10" s="55">
        <v>265294000000</v>
      </c>
      <c r="C10" s="80" t="s">
        <v>86</v>
      </c>
      <c r="D10" s="14">
        <v>31445000000</v>
      </c>
    </row>
    <row r="11" spans="1:5" ht="55.5" customHeight="1" x14ac:dyDescent="0.25">
      <c r="A11" s="9" t="s">
        <v>84</v>
      </c>
      <c r="B11" s="12">
        <v>31445000000</v>
      </c>
      <c r="C11" s="80" t="s">
        <v>87</v>
      </c>
      <c r="D11" s="14">
        <v>34150000000</v>
      </c>
    </row>
    <row r="12" spans="1:5" ht="70.5" customHeight="1" x14ac:dyDescent="0.25">
      <c r="A12" s="79" t="s">
        <v>85</v>
      </c>
      <c r="B12" s="12">
        <v>34150000000</v>
      </c>
      <c r="C12" s="3"/>
      <c r="D12" s="14"/>
    </row>
    <row r="13" spans="1:5" ht="30" customHeight="1" x14ac:dyDescent="0.25">
      <c r="A13" s="3" t="s">
        <v>10</v>
      </c>
      <c r="B13" s="14"/>
      <c r="C13" s="3"/>
      <c r="D13" s="14"/>
    </row>
    <row r="14" spans="1:5" ht="30" customHeight="1" x14ac:dyDescent="0.25">
      <c r="A14" s="4" t="s">
        <v>14</v>
      </c>
      <c r="B14" s="13"/>
      <c r="C14" s="13"/>
      <c r="D14" s="13"/>
    </row>
    <row r="15" spans="1:5" ht="48" customHeight="1" x14ac:dyDescent="0.25">
      <c r="A15" s="136" t="s">
        <v>284</v>
      </c>
      <c r="B15" s="136"/>
      <c r="C15" s="136"/>
      <c r="D15" s="136"/>
    </row>
  </sheetData>
  <mergeCells count="4">
    <mergeCell ref="A2:D2"/>
    <mergeCell ref="A3:D3"/>
    <mergeCell ref="C1:D1"/>
    <mergeCell ref="A15:D15"/>
  </mergeCells>
  <printOptions horizontalCentere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42"/>
  <sheetViews>
    <sheetView topLeftCell="A19" workbookViewId="0">
      <selection activeCell="B13" sqref="B13"/>
    </sheetView>
  </sheetViews>
  <sheetFormatPr defaultColWidth="9.140625" defaultRowHeight="16.5" x14ac:dyDescent="0.25"/>
  <cols>
    <col min="1" max="1" width="5.42578125" style="26" customWidth="1"/>
    <col min="2" max="2" width="49.5703125" style="25" customWidth="1"/>
    <col min="3" max="3" width="16.5703125" style="25" customWidth="1"/>
    <col min="4" max="4" width="16.85546875" style="25" customWidth="1"/>
    <col min="5" max="5" width="17.85546875" style="25" customWidth="1"/>
    <col min="6" max="6" width="17.42578125" style="25" customWidth="1"/>
    <col min="7" max="7" width="9" style="25" customWidth="1"/>
    <col min="8" max="8" width="9.7109375" style="25" customWidth="1"/>
    <col min="9" max="16384" width="9.140625" style="25"/>
  </cols>
  <sheetData>
    <row r="1" spans="1:13" ht="16.5" customHeight="1" x14ac:dyDescent="0.25">
      <c r="A1" s="140" t="s">
        <v>77</v>
      </c>
      <c r="B1" s="140"/>
      <c r="C1" s="24"/>
      <c r="D1" s="24"/>
      <c r="F1" s="141" t="s">
        <v>15</v>
      </c>
      <c r="G1" s="141"/>
      <c r="H1" s="141"/>
    </row>
    <row r="2" spans="1:13" ht="18.75" x14ac:dyDescent="0.25">
      <c r="A2" s="139" t="s">
        <v>89</v>
      </c>
      <c r="B2" s="139"/>
      <c r="C2" s="139"/>
      <c r="D2" s="139"/>
      <c r="E2" s="139"/>
      <c r="F2" s="139"/>
      <c r="G2" s="139"/>
      <c r="H2" s="139"/>
    </row>
    <row r="3" spans="1:13" ht="16.5" customHeight="1" x14ac:dyDescent="0.25">
      <c r="A3" s="137" t="str">
        <f>'103'!A3:D3</f>
        <v>(Kèm theo quyết định số 2698/QĐ-UBND ngày 29/12/2025 Của UBND xã Khoái Châu)</v>
      </c>
      <c r="B3" s="137"/>
      <c r="C3" s="137"/>
      <c r="D3" s="137"/>
      <c r="E3" s="137"/>
      <c r="F3" s="137"/>
      <c r="G3" s="137"/>
      <c r="H3" s="137"/>
    </row>
    <row r="4" spans="1:13" x14ac:dyDescent="0.25">
      <c r="F4" s="138" t="s">
        <v>76</v>
      </c>
      <c r="G4" s="138"/>
      <c r="H4" s="138"/>
    </row>
    <row r="5" spans="1:13" ht="33.75" customHeight="1" x14ac:dyDescent="0.25">
      <c r="A5" s="142" t="s">
        <v>16</v>
      </c>
      <c r="B5" s="142" t="s">
        <v>17</v>
      </c>
      <c r="C5" s="144" t="s">
        <v>79</v>
      </c>
      <c r="D5" s="145"/>
      <c r="E5" s="144" t="s">
        <v>90</v>
      </c>
      <c r="F5" s="145"/>
      <c r="G5" s="144" t="s">
        <v>18</v>
      </c>
      <c r="H5" s="145"/>
    </row>
    <row r="6" spans="1:13" ht="30" customHeight="1" x14ac:dyDescent="0.25">
      <c r="A6" s="143"/>
      <c r="B6" s="143"/>
      <c r="C6" s="19" t="s">
        <v>19</v>
      </c>
      <c r="D6" s="20" t="s">
        <v>20</v>
      </c>
      <c r="E6" s="19" t="s">
        <v>19</v>
      </c>
      <c r="F6" s="20" t="s">
        <v>20</v>
      </c>
      <c r="G6" s="19" t="s">
        <v>19</v>
      </c>
      <c r="H6" s="20" t="s">
        <v>20</v>
      </c>
    </row>
    <row r="7" spans="1:13" s="130" customFormat="1" ht="18" customHeight="1" x14ac:dyDescent="0.25">
      <c r="A7" s="127" t="s">
        <v>39</v>
      </c>
      <c r="B7" s="127" t="s">
        <v>40</v>
      </c>
      <c r="C7" s="128">
        <v>1</v>
      </c>
      <c r="D7" s="129">
        <v>2</v>
      </c>
      <c r="E7" s="128">
        <v>3</v>
      </c>
      <c r="F7" s="129">
        <v>4</v>
      </c>
      <c r="G7" s="128" t="s">
        <v>41</v>
      </c>
      <c r="H7" s="129" t="s">
        <v>42</v>
      </c>
      <c r="M7" s="130" t="s">
        <v>75</v>
      </c>
    </row>
    <row r="8" spans="1:13" ht="23.1" customHeight="1" x14ac:dyDescent="0.25">
      <c r="A8" s="23"/>
      <c r="B8" s="23" t="s">
        <v>99</v>
      </c>
      <c r="C8" s="29">
        <f>C9+C33+C37+C38</f>
        <v>317287461371</v>
      </c>
      <c r="D8" s="29">
        <f>D9+D33+D37+D38</f>
        <v>317287461371</v>
      </c>
      <c r="E8" s="29">
        <f>E9+E33+E37+E38</f>
        <v>808905000000</v>
      </c>
      <c r="F8" s="29">
        <f>F9+F33+F37+F38</f>
        <v>653819000000</v>
      </c>
      <c r="G8" s="31">
        <f>E8/C8*100</f>
        <v>254.94389110263583</v>
      </c>
      <c r="H8" s="31">
        <f>F8/D8*100</f>
        <v>206.06518681036002</v>
      </c>
      <c r="J8" s="25" t="s">
        <v>75</v>
      </c>
    </row>
    <row r="9" spans="1:13" ht="23.1" customHeight="1" x14ac:dyDescent="0.25">
      <c r="A9" s="75" t="s">
        <v>39</v>
      </c>
      <c r="B9" s="37" t="s">
        <v>101</v>
      </c>
      <c r="C9" s="29">
        <f>C10+C21+C32</f>
        <v>274816461371</v>
      </c>
      <c r="D9" s="29">
        <f>D10+D21+D32</f>
        <v>274816461371</v>
      </c>
      <c r="E9" s="29">
        <f>E10+E21+E32</f>
        <v>478016000000</v>
      </c>
      <c r="F9" s="29">
        <f>F10+F21+F32</f>
        <v>322930000000</v>
      </c>
      <c r="G9" s="31"/>
      <c r="H9" s="31"/>
      <c r="L9" s="25" t="s">
        <v>75</v>
      </c>
    </row>
    <row r="10" spans="1:13" ht="23.1" customHeight="1" x14ac:dyDescent="0.25">
      <c r="A10" s="22" t="s">
        <v>21</v>
      </c>
      <c r="B10" s="16" t="s">
        <v>22</v>
      </c>
      <c r="C10" s="29">
        <f>SUM(C11:C20)</f>
        <v>4061000000</v>
      </c>
      <c r="D10" s="29">
        <f>SUM(D11:D20)</f>
        <v>4061000000</v>
      </c>
      <c r="E10" s="29">
        <f>SUM(E11:E20)</f>
        <v>10640000000</v>
      </c>
      <c r="F10" s="29">
        <f>SUM(F11:F20)</f>
        <v>10640000000</v>
      </c>
      <c r="G10" s="31">
        <f t="shared" ref="G10:H29" si="0">E10/C10*100</f>
        <v>262.00443240581137</v>
      </c>
      <c r="H10" s="31">
        <f t="shared" si="0"/>
        <v>262.00443240581137</v>
      </c>
    </row>
    <row r="11" spans="1:13" ht="23.1" customHeight="1" x14ac:dyDescent="0.25">
      <c r="A11" s="21" t="s">
        <v>33</v>
      </c>
      <c r="B11" s="17" t="s">
        <v>34</v>
      </c>
      <c r="C11" s="40">
        <f>D11</f>
        <v>940000000</v>
      </c>
      <c r="D11" s="40">
        <v>940000000</v>
      </c>
      <c r="E11" s="40">
        <f>F11</f>
        <v>1000000000</v>
      </c>
      <c r="F11" s="40">
        <v>1000000000</v>
      </c>
      <c r="G11" s="31"/>
      <c r="H11" s="31"/>
      <c r="K11" s="25" t="s">
        <v>75</v>
      </c>
    </row>
    <row r="12" spans="1:13" ht="23.1" customHeight="1" x14ac:dyDescent="0.25">
      <c r="A12" s="21" t="s">
        <v>33</v>
      </c>
      <c r="B12" s="18" t="s">
        <v>23</v>
      </c>
      <c r="C12" s="40">
        <f t="shared" ref="C12:C20" si="1">D12</f>
        <v>77000000</v>
      </c>
      <c r="D12" s="40">
        <v>77000000</v>
      </c>
      <c r="E12" s="40">
        <f t="shared" ref="E12:E20" si="2">F12</f>
        <v>120000000</v>
      </c>
      <c r="F12" s="40">
        <v>120000000</v>
      </c>
      <c r="G12" s="32">
        <f t="shared" si="0"/>
        <v>155.84415584415586</v>
      </c>
      <c r="H12" s="32">
        <f t="shared" si="0"/>
        <v>155.84415584415586</v>
      </c>
      <c r="J12" s="25" t="s">
        <v>75</v>
      </c>
      <c r="L12" s="25" t="s">
        <v>75</v>
      </c>
    </row>
    <row r="13" spans="1:13" ht="35.25" customHeight="1" x14ac:dyDescent="0.25">
      <c r="A13" s="21" t="s">
        <v>33</v>
      </c>
      <c r="B13" s="18" t="s">
        <v>24</v>
      </c>
      <c r="C13" s="40">
        <f t="shared" si="1"/>
        <v>1520000000</v>
      </c>
      <c r="D13" s="40">
        <v>1520000000</v>
      </c>
      <c r="E13" s="40">
        <f t="shared" si="2"/>
        <v>1520000000</v>
      </c>
      <c r="F13" s="40">
        <v>1520000000</v>
      </c>
      <c r="G13" s="32">
        <f t="shared" si="0"/>
        <v>100</v>
      </c>
      <c r="H13" s="32">
        <f t="shared" si="0"/>
        <v>100</v>
      </c>
    </row>
    <row r="14" spans="1:13" ht="24.75" customHeight="1" x14ac:dyDescent="0.25">
      <c r="A14" s="21" t="s">
        <v>33</v>
      </c>
      <c r="B14" s="18" t="s">
        <v>91</v>
      </c>
      <c r="C14" s="40">
        <f t="shared" si="1"/>
        <v>1524000000</v>
      </c>
      <c r="D14" s="40">
        <v>1524000000</v>
      </c>
      <c r="E14" s="40">
        <f t="shared" si="2"/>
        <v>8000000000</v>
      </c>
      <c r="F14" s="40">
        <v>8000000000</v>
      </c>
      <c r="G14" s="32"/>
      <c r="H14" s="32">
        <f t="shared" si="0"/>
        <v>524.93438320209975</v>
      </c>
      <c r="K14" s="25" t="s">
        <v>286</v>
      </c>
    </row>
    <row r="15" spans="1:13" ht="23.1" customHeight="1" x14ac:dyDescent="0.25">
      <c r="A15" s="21" t="s">
        <v>33</v>
      </c>
      <c r="B15" s="18" t="s">
        <v>25</v>
      </c>
      <c r="C15" s="40">
        <f t="shared" si="1"/>
        <v>0</v>
      </c>
      <c r="D15" s="40"/>
      <c r="E15" s="40">
        <f t="shared" si="2"/>
        <v>0</v>
      </c>
      <c r="F15" s="40"/>
      <c r="G15" s="32"/>
      <c r="H15" s="32"/>
    </row>
    <row r="16" spans="1:13" ht="23.1" customHeight="1" x14ac:dyDescent="0.25">
      <c r="A16" s="21" t="s">
        <v>33</v>
      </c>
      <c r="B16" s="18" t="s">
        <v>26</v>
      </c>
      <c r="C16" s="40">
        <f t="shared" si="1"/>
        <v>0</v>
      </c>
      <c r="D16" s="40"/>
      <c r="E16" s="40">
        <f t="shared" si="2"/>
        <v>0</v>
      </c>
      <c r="F16" s="40"/>
      <c r="G16" s="32"/>
      <c r="H16" s="32"/>
      <c r="K16" s="25" t="s">
        <v>75</v>
      </c>
    </row>
    <row r="17" spans="1:10" ht="33" x14ac:dyDescent="0.25">
      <c r="A17" s="21" t="s">
        <v>33</v>
      </c>
      <c r="B17" s="17" t="s">
        <v>27</v>
      </c>
      <c r="C17" s="40">
        <f t="shared" si="1"/>
        <v>0</v>
      </c>
      <c r="D17" s="40"/>
      <c r="E17" s="40">
        <f t="shared" si="2"/>
        <v>0</v>
      </c>
      <c r="F17" s="40"/>
      <c r="G17" s="32"/>
      <c r="H17" s="32" t="s">
        <v>75</v>
      </c>
    </row>
    <row r="18" spans="1:10" ht="23.1" customHeight="1" x14ac:dyDescent="0.25">
      <c r="A18" s="21" t="s">
        <v>33</v>
      </c>
      <c r="B18" s="17" t="s">
        <v>28</v>
      </c>
      <c r="C18" s="40">
        <f t="shared" si="1"/>
        <v>0</v>
      </c>
      <c r="D18" s="40"/>
      <c r="E18" s="40">
        <f t="shared" si="2"/>
        <v>0</v>
      </c>
      <c r="F18" s="40"/>
      <c r="G18" s="32"/>
      <c r="H18" s="32"/>
    </row>
    <row r="19" spans="1:10" ht="23.1" customHeight="1" x14ac:dyDescent="0.25">
      <c r="A19" s="21" t="s">
        <v>33</v>
      </c>
      <c r="B19" s="17" t="s">
        <v>29</v>
      </c>
      <c r="C19" s="40">
        <f t="shared" si="1"/>
        <v>0</v>
      </c>
      <c r="D19" s="40"/>
      <c r="E19" s="40">
        <f t="shared" si="2"/>
        <v>0</v>
      </c>
      <c r="F19" s="40"/>
      <c r="G19" s="32"/>
      <c r="H19" s="32"/>
    </row>
    <row r="20" spans="1:10" ht="23.1" customHeight="1" x14ac:dyDescent="0.25">
      <c r="A20" s="21" t="s">
        <v>33</v>
      </c>
      <c r="B20" s="17" t="s">
        <v>30</v>
      </c>
      <c r="C20" s="40">
        <f t="shared" si="1"/>
        <v>0</v>
      </c>
      <c r="D20" s="40"/>
      <c r="E20" s="40">
        <f t="shared" si="2"/>
        <v>0</v>
      </c>
      <c r="F20" s="40"/>
      <c r="G20" s="32"/>
      <c r="H20" s="32"/>
    </row>
    <row r="21" spans="1:10" ht="33.75" customHeight="1" x14ac:dyDescent="0.25">
      <c r="A21" s="22" t="s">
        <v>31</v>
      </c>
      <c r="B21" s="15" t="s">
        <v>32</v>
      </c>
      <c r="C21" s="29">
        <f>C22+C25+C28+C29+C30+C31</f>
        <v>270755461371</v>
      </c>
      <c r="D21" s="29">
        <f>D22+D25+D28+D29+D30+D31</f>
        <v>270755461371</v>
      </c>
      <c r="E21" s="29">
        <f>E22+E25+E28+E29+E30+E31</f>
        <v>467376000000</v>
      </c>
      <c r="F21" s="29">
        <f>F22+F25+F28+F29+F30+F31</f>
        <v>312290000000</v>
      </c>
      <c r="G21" s="31">
        <f t="shared" si="0"/>
        <v>172.61923273251455</v>
      </c>
      <c r="H21" s="31">
        <f t="shared" si="0"/>
        <v>115.34024038469448</v>
      </c>
    </row>
    <row r="22" spans="1:10" ht="23.1" customHeight="1" x14ac:dyDescent="0.25">
      <c r="A22" s="21" t="s">
        <v>33</v>
      </c>
      <c r="B22" s="17" t="s">
        <v>92</v>
      </c>
      <c r="C22" s="40">
        <f>C23+C24</f>
        <v>1512000000</v>
      </c>
      <c r="D22" s="40">
        <f>D23+D24</f>
        <v>1512000000</v>
      </c>
      <c r="E22" s="40">
        <f>E23+E24</f>
        <v>9200000000</v>
      </c>
      <c r="F22" s="40">
        <f>F23+F24</f>
        <v>4640000000</v>
      </c>
      <c r="G22" s="32"/>
      <c r="H22" s="32"/>
    </row>
    <row r="23" spans="1:10" s="83" customFormat="1" ht="33.75" customHeight="1" x14ac:dyDescent="0.25">
      <c r="A23" s="27"/>
      <c r="B23" s="28" t="s">
        <v>93</v>
      </c>
      <c r="C23" s="43">
        <f>D23</f>
        <v>0</v>
      </c>
      <c r="D23" s="43"/>
      <c r="E23" s="40">
        <f t="shared" ref="E23:E29" si="3">F23</f>
        <v>3500000000</v>
      </c>
      <c r="F23" s="43">
        <v>3500000000</v>
      </c>
      <c r="G23" s="33"/>
      <c r="H23" s="33"/>
    </row>
    <row r="24" spans="1:10" s="83" customFormat="1" ht="35.25" customHeight="1" x14ac:dyDescent="0.25">
      <c r="A24" s="27"/>
      <c r="B24" s="28" t="s">
        <v>94</v>
      </c>
      <c r="C24" s="43">
        <f>D24</f>
        <v>1512000000</v>
      </c>
      <c r="D24" s="43">
        <v>1512000000</v>
      </c>
      <c r="E24" s="40">
        <v>5700000000</v>
      </c>
      <c r="F24" s="43">
        <v>1140000000</v>
      </c>
      <c r="G24" s="33"/>
      <c r="H24" s="33"/>
    </row>
    <row r="25" spans="1:10" s="83" customFormat="1" ht="22.5" customHeight="1" x14ac:dyDescent="0.25">
      <c r="A25" s="21" t="s">
        <v>33</v>
      </c>
      <c r="B25" s="17" t="s">
        <v>96</v>
      </c>
      <c r="C25" s="40">
        <f>C26+C27</f>
        <v>600000000</v>
      </c>
      <c r="D25" s="40">
        <f>D26+D27</f>
        <v>600000000</v>
      </c>
      <c r="E25" s="40">
        <v>17000000000</v>
      </c>
      <c r="F25" s="43">
        <f>F26+F27</f>
        <v>7650000000</v>
      </c>
      <c r="G25" s="33"/>
      <c r="H25" s="33"/>
    </row>
    <row r="26" spans="1:10" s="83" customFormat="1" ht="22.5" customHeight="1" x14ac:dyDescent="0.25">
      <c r="A26" s="27"/>
      <c r="B26" s="28" t="s">
        <v>35</v>
      </c>
      <c r="C26" s="43">
        <f>D26</f>
        <v>600000000</v>
      </c>
      <c r="D26" s="43">
        <v>600000000</v>
      </c>
      <c r="E26" s="40">
        <v>8500000000</v>
      </c>
      <c r="F26" s="43">
        <v>5100000000</v>
      </c>
      <c r="G26" s="33"/>
      <c r="H26" s="33"/>
    </row>
    <row r="27" spans="1:10" s="83" customFormat="1" ht="22.5" customHeight="1" x14ac:dyDescent="0.25">
      <c r="A27" s="27"/>
      <c r="B27" s="28" t="s">
        <v>95</v>
      </c>
      <c r="C27" s="43">
        <f>D27</f>
        <v>0</v>
      </c>
      <c r="D27" s="43"/>
      <c r="E27" s="40">
        <v>8500000000</v>
      </c>
      <c r="F27" s="43">
        <v>2550000000</v>
      </c>
      <c r="G27" s="33"/>
      <c r="H27" s="33"/>
    </row>
    <row r="28" spans="1:10" ht="22.5" customHeight="1" x14ac:dyDescent="0.25">
      <c r="A28" s="21" t="s">
        <v>33</v>
      </c>
      <c r="B28" s="17" t="s">
        <v>74</v>
      </c>
      <c r="C28" s="40">
        <f>D28</f>
        <v>268203461371</v>
      </c>
      <c r="D28" s="40">
        <v>268203461371</v>
      </c>
      <c r="E28" s="40">
        <v>441176000000</v>
      </c>
      <c r="F28" s="40">
        <v>300000000000</v>
      </c>
      <c r="G28" s="32">
        <f t="shared" ref="G28" si="4">E28/C28*100</f>
        <v>164.49302993510992</v>
      </c>
      <c r="H28" s="32">
        <f t="shared" ref="H28" si="5">F28/D28*100</f>
        <v>111.85537966827972</v>
      </c>
    </row>
    <row r="29" spans="1:10" ht="22.5" customHeight="1" x14ac:dyDescent="0.25">
      <c r="A29" s="21" t="s">
        <v>33</v>
      </c>
      <c r="B29" s="17" t="s">
        <v>78</v>
      </c>
      <c r="C29" s="40">
        <f t="shared" ref="C29:C31" si="6">D29</f>
        <v>440000000</v>
      </c>
      <c r="D29" s="40">
        <v>440000000</v>
      </c>
      <c r="E29" s="40">
        <f t="shared" si="3"/>
        <v>0</v>
      </c>
      <c r="F29" s="40"/>
      <c r="G29" s="32">
        <f t="shared" si="0"/>
        <v>0</v>
      </c>
      <c r="H29" s="32">
        <f t="shared" si="0"/>
        <v>0</v>
      </c>
    </row>
    <row r="30" spans="1:10" ht="22.5" customHeight="1" x14ac:dyDescent="0.25">
      <c r="A30" s="21" t="s">
        <v>33</v>
      </c>
      <c r="B30" s="17" t="s">
        <v>97</v>
      </c>
      <c r="C30" s="40">
        <f t="shared" si="6"/>
        <v>0</v>
      </c>
      <c r="D30" s="40"/>
      <c r="E30" s="40"/>
      <c r="F30" s="40"/>
      <c r="G30" s="32"/>
      <c r="H30" s="32"/>
    </row>
    <row r="31" spans="1:10" ht="22.5" customHeight="1" x14ac:dyDescent="0.25">
      <c r="A31" s="21" t="s">
        <v>33</v>
      </c>
      <c r="B31" s="17" t="s">
        <v>98</v>
      </c>
      <c r="C31" s="40">
        <f t="shared" si="6"/>
        <v>0</v>
      </c>
      <c r="D31" s="40"/>
      <c r="E31" s="40"/>
      <c r="F31" s="40"/>
      <c r="G31" s="32"/>
      <c r="H31" s="32"/>
    </row>
    <row r="32" spans="1:10" ht="22.5" customHeight="1" x14ac:dyDescent="0.25">
      <c r="A32" s="22" t="s">
        <v>36</v>
      </c>
      <c r="B32" s="15" t="s">
        <v>100</v>
      </c>
      <c r="C32" s="29"/>
      <c r="D32" s="29"/>
      <c r="E32" s="29"/>
      <c r="F32" s="29"/>
      <c r="G32" s="31"/>
      <c r="H32" s="31"/>
      <c r="J32" s="25" t="s">
        <v>75</v>
      </c>
    </row>
    <row r="33" spans="1:8" ht="22.5" customHeight="1" x14ac:dyDescent="0.25">
      <c r="A33" s="22" t="s">
        <v>40</v>
      </c>
      <c r="B33" s="15" t="s">
        <v>102</v>
      </c>
      <c r="C33" s="29">
        <f>C34+C35+C36</f>
        <v>42471000000</v>
      </c>
      <c r="D33" s="29">
        <f>D34+D35+D36</f>
        <v>42471000000</v>
      </c>
      <c r="E33" s="29">
        <f>E34+E35+E36</f>
        <v>330889000000</v>
      </c>
      <c r="F33" s="29">
        <f>F34+F35+F36</f>
        <v>330889000000</v>
      </c>
      <c r="G33" s="31"/>
      <c r="H33" s="31"/>
    </row>
    <row r="34" spans="1:8" ht="22.5" customHeight="1" x14ac:dyDescent="0.25">
      <c r="A34" s="21" t="s">
        <v>33</v>
      </c>
      <c r="B34" s="45" t="s">
        <v>103</v>
      </c>
      <c r="C34" s="40">
        <f>D34</f>
        <v>42471000000</v>
      </c>
      <c r="D34" s="40">
        <v>42471000000</v>
      </c>
      <c r="E34" s="40">
        <f>F34</f>
        <v>265294000000</v>
      </c>
      <c r="F34" s="40">
        <v>265294000000</v>
      </c>
      <c r="G34" s="32"/>
      <c r="H34" s="32"/>
    </row>
    <row r="35" spans="1:8" ht="24" customHeight="1" x14ac:dyDescent="0.25">
      <c r="A35" s="21" t="s">
        <v>33</v>
      </c>
      <c r="B35" s="45" t="s">
        <v>104</v>
      </c>
      <c r="C35" s="40">
        <f t="shared" ref="C35:C36" si="7">D35</f>
        <v>0</v>
      </c>
      <c r="D35" s="40"/>
      <c r="E35" s="40">
        <f t="shared" ref="E35:E36" si="8">F35</f>
        <v>31445000000</v>
      </c>
      <c r="F35" s="40">
        <v>31445000000</v>
      </c>
      <c r="G35" s="32"/>
      <c r="H35" s="32"/>
    </row>
    <row r="36" spans="1:8" ht="57.75" customHeight="1" x14ac:dyDescent="0.25">
      <c r="A36" s="21" t="s">
        <v>33</v>
      </c>
      <c r="B36" s="84" t="s">
        <v>105</v>
      </c>
      <c r="C36" s="40">
        <f t="shared" si="7"/>
        <v>0</v>
      </c>
      <c r="D36" s="40"/>
      <c r="E36" s="40">
        <f t="shared" si="8"/>
        <v>34150000000</v>
      </c>
      <c r="F36" s="40">
        <v>34150000000</v>
      </c>
      <c r="G36" s="32"/>
      <c r="H36" s="32"/>
    </row>
    <row r="37" spans="1:8" ht="23.1" customHeight="1" x14ac:dyDescent="0.25">
      <c r="A37" s="22" t="s">
        <v>106</v>
      </c>
      <c r="B37" s="15" t="s">
        <v>107</v>
      </c>
      <c r="C37" s="29"/>
      <c r="D37" s="29"/>
      <c r="E37" s="29"/>
      <c r="F37" s="29"/>
      <c r="G37" s="31" t="s">
        <v>75</v>
      </c>
      <c r="H37" s="31"/>
    </row>
    <row r="38" spans="1:8" ht="23.1" customHeight="1" x14ac:dyDescent="0.25">
      <c r="A38" s="22" t="s">
        <v>108</v>
      </c>
      <c r="B38" s="15" t="s">
        <v>109</v>
      </c>
      <c r="C38" s="29"/>
      <c r="D38" s="29"/>
      <c r="E38" s="29"/>
      <c r="F38" s="29"/>
      <c r="G38" s="31"/>
      <c r="H38" s="31"/>
    </row>
    <row r="42" spans="1:8" x14ac:dyDescent="0.25">
      <c r="E42" s="25" t="s">
        <v>75</v>
      </c>
    </row>
  </sheetData>
  <mergeCells count="10">
    <mergeCell ref="A5:A6"/>
    <mergeCell ref="B5:B6"/>
    <mergeCell ref="C5:D5"/>
    <mergeCell ref="E5:F5"/>
    <mergeCell ref="G5:H5"/>
    <mergeCell ref="A3:H3"/>
    <mergeCell ref="F4:H4"/>
    <mergeCell ref="A2:H2"/>
    <mergeCell ref="A1:B1"/>
    <mergeCell ref="F1:H1"/>
  </mergeCells>
  <printOptions horizontalCentered="1"/>
  <pageMargins left="0.2" right="0.2" top="0.75" bottom="0.75" header="0.3" footer="0.3"/>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59"/>
  <sheetViews>
    <sheetView topLeftCell="A19" zoomScaleNormal="100" workbookViewId="0">
      <selection activeCell="A32" sqref="A32:XFD33"/>
    </sheetView>
  </sheetViews>
  <sheetFormatPr defaultColWidth="9.140625" defaultRowHeight="16.5" x14ac:dyDescent="0.25"/>
  <cols>
    <col min="1" max="1" width="5.42578125" style="26" customWidth="1"/>
    <col min="2" max="2" width="35.5703125" style="25" customWidth="1"/>
    <col min="3" max="4" width="16.42578125" style="25" customWidth="1"/>
    <col min="5" max="5" width="16" style="25" customWidth="1"/>
    <col min="6" max="6" width="17.28515625" style="25" customWidth="1"/>
    <col min="7" max="7" width="14.7109375" style="25" customWidth="1"/>
    <col min="8" max="8" width="16.7109375" style="25" customWidth="1"/>
    <col min="9" max="11" width="10" style="25" customWidth="1"/>
    <col min="12" max="12" width="22.7109375" style="25" customWidth="1"/>
    <col min="13" max="16384" width="9.140625" style="25"/>
  </cols>
  <sheetData>
    <row r="1" spans="1:12" ht="26.25" customHeight="1" x14ac:dyDescent="0.25">
      <c r="A1" s="146" t="s">
        <v>77</v>
      </c>
      <c r="B1" s="146"/>
      <c r="C1" s="60"/>
      <c r="D1" s="61"/>
      <c r="E1" s="147" t="s">
        <v>72</v>
      </c>
      <c r="F1" s="147"/>
      <c r="G1" s="147"/>
      <c r="H1" s="147"/>
      <c r="I1" s="147"/>
      <c r="J1" s="147"/>
      <c r="K1" s="147"/>
    </row>
    <row r="2" spans="1:12" x14ac:dyDescent="0.25">
      <c r="A2" s="148" t="s">
        <v>110</v>
      </c>
      <c r="B2" s="148"/>
      <c r="C2" s="148"/>
      <c r="D2" s="148"/>
      <c r="E2" s="148"/>
      <c r="F2" s="148"/>
      <c r="G2" s="148"/>
      <c r="H2" s="148"/>
      <c r="I2" s="148"/>
      <c r="J2" s="148"/>
      <c r="K2" s="148"/>
    </row>
    <row r="3" spans="1:12" x14ac:dyDescent="0.25">
      <c r="A3" s="137" t="str">
        <f>'103'!A3:D3</f>
        <v>(Kèm theo quyết định số 2698/QĐ-UBND ngày 29/12/2025 Của UBND xã Khoái Châu)</v>
      </c>
      <c r="B3" s="137"/>
      <c r="C3" s="137"/>
      <c r="D3" s="137"/>
      <c r="E3" s="137"/>
      <c r="F3" s="137"/>
      <c r="G3" s="137"/>
      <c r="H3" s="137"/>
      <c r="I3" s="137"/>
      <c r="J3" s="137"/>
      <c r="K3" s="137"/>
    </row>
    <row r="4" spans="1:12" x14ac:dyDescent="0.25">
      <c r="A4" s="63"/>
      <c r="B4" s="61"/>
      <c r="C4" s="61"/>
      <c r="D4" s="61"/>
      <c r="E4" s="149" t="s">
        <v>76</v>
      </c>
      <c r="F4" s="149"/>
      <c r="G4" s="149"/>
      <c r="H4" s="149"/>
      <c r="I4" s="149"/>
      <c r="J4" s="149"/>
      <c r="K4" s="149"/>
    </row>
    <row r="5" spans="1:12" ht="33.75" customHeight="1" x14ac:dyDescent="0.25">
      <c r="A5" s="142" t="s">
        <v>16</v>
      </c>
      <c r="B5" s="142" t="s">
        <v>17</v>
      </c>
      <c r="C5" s="150" t="s">
        <v>79</v>
      </c>
      <c r="D5" s="150"/>
      <c r="E5" s="150"/>
      <c r="F5" s="150" t="s">
        <v>90</v>
      </c>
      <c r="G5" s="150"/>
      <c r="H5" s="150"/>
      <c r="I5" s="150" t="s">
        <v>18</v>
      </c>
      <c r="J5" s="150"/>
      <c r="K5" s="150"/>
    </row>
    <row r="6" spans="1:12" ht="30" customHeight="1" x14ac:dyDescent="0.25">
      <c r="A6" s="143"/>
      <c r="B6" s="143"/>
      <c r="C6" s="58" t="s">
        <v>44</v>
      </c>
      <c r="D6" s="58" t="s">
        <v>45</v>
      </c>
      <c r="E6" s="20" t="s">
        <v>46</v>
      </c>
      <c r="F6" s="58" t="s">
        <v>44</v>
      </c>
      <c r="G6" s="58" t="s">
        <v>45</v>
      </c>
      <c r="H6" s="20" t="s">
        <v>46</v>
      </c>
      <c r="I6" s="128" t="s">
        <v>44</v>
      </c>
      <c r="J6" s="128" t="s">
        <v>45</v>
      </c>
      <c r="K6" s="129" t="s">
        <v>46</v>
      </c>
    </row>
    <row r="7" spans="1:12" ht="23.1" customHeight="1" x14ac:dyDescent="0.25">
      <c r="A7" s="57" t="s">
        <v>39</v>
      </c>
      <c r="B7" s="57" t="s">
        <v>40</v>
      </c>
      <c r="C7" s="20">
        <v>1</v>
      </c>
      <c r="D7" s="58">
        <v>2</v>
      </c>
      <c r="E7" s="20">
        <v>3</v>
      </c>
      <c r="F7" s="20">
        <v>4</v>
      </c>
      <c r="G7" s="58">
        <v>5</v>
      </c>
      <c r="H7" s="20">
        <v>6</v>
      </c>
      <c r="I7" s="129" t="s">
        <v>48</v>
      </c>
      <c r="J7" s="128" t="s">
        <v>49</v>
      </c>
      <c r="K7" s="129" t="s">
        <v>50</v>
      </c>
    </row>
    <row r="8" spans="1:12" ht="23.1" customHeight="1" x14ac:dyDescent="0.25">
      <c r="A8" s="57"/>
      <c r="B8" s="57" t="s">
        <v>43</v>
      </c>
      <c r="C8" s="29">
        <f>D8+E8</f>
        <v>317287461371</v>
      </c>
      <c r="D8" s="29">
        <f t="shared" ref="D8:E8" si="0">D9+D10+D53+D54+D58</f>
        <v>268203461371</v>
      </c>
      <c r="E8" s="29">
        <f t="shared" si="0"/>
        <v>49084000000</v>
      </c>
      <c r="F8" s="29">
        <f>F9+F10+F53+F54+F58</f>
        <v>653819000000</v>
      </c>
      <c r="G8" s="65">
        <f>G9</f>
        <v>300000000000</v>
      </c>
      <c r="H8" s="29">
        <f>H10+H53+H54+H58</f>
        <v>353819000000</v>
      </c>
      <c r="I8" s="131">
        <f>F8/C8</f>
        <v>2.0606518681036001</v>
      </c>
      <c r="J8" s="131">
        <f>G8/D8</f>
        <v>1.1185537966827972</v>
      </c>
      <c r="K8" s="131">
        <f>H8/E8</f>
        <v>7.2084385950615273</v>
      </c>
      <c r="L8" s="46"/>
    </row>
    <row r="9" spans="1:12" ht="24.75" customHeight="1" x14ac:dyDescent="0.25">
      <c r="A9" s="75" t="s">
        <v>21</v>
      </c>
      <c r="B9" s="37" t="s">
        <v>70</v>
      </c>
      <c r="C9" s="29"/>
      <c r="D9" s="65">
        <v>268203461371</v>
      </c>
      <c r="E9" s="29"/>
      <c r="F9" s="29">
        <f>G9+H9</f>
        <v>300000000000</v>
      </c>
      <c r="G9" s="65">
        <v>300000000000</v>
      </c>
      <c r="H9" s="29"/>
      <c r="I9" s="131"/>
      <c r="J9" s="131">
        <f t="shared" ref="J9" si="1">G9/D9</f>
        <v>1.1185537966827972</v>
      </c>
      <c r="K9" s="131"/>
    </row>
    <row r="10" spans="1:12" ht="24.75" customHeight="1" x14ac:dyDescent="0.25">
      <c r="A10" s="75" t="s">
        <v>31</v>
      </c>
      <c r="B10" s="37" t="s">
        <v>71</v>
      </c>
      <c r="C10" s="29">
        <f>D10+E10</f>
        <v>46834000000</v>
      </c>
      <c r="D10" s="65"/>
      <c r="E10" s="29">
        <f>E11+E12+E13+E16+E17+E21+E22+E23+E24+E29+E46+E47+E48+E49+E50+E51+E52</f>
        <v>46834000000</v>
      </c>
      <c r="F10" s="29">
        <f>G10+H10</f>
        <v>280554000000</v>
      </c>
      <c r="G10" s="65"/>
      <c r="H10" s="29">
        <f>H11+H12+H13+H16+H17+H21+H22+H23+H24+H29+H46+H47+H48+H49+H50+H51</f>
        <v>280554000000</v>
      </c>
      <c r="I10" s="131">
        <f t="shared" ref="I10:I53" si="2">F10/C10</f>
        <v>5.9903915958491698</v>
      </c>
      <c r="J10" s="131"/>
      <c r="K10" s="131">
        <f t="shared" ref="K10:K53" si="3">H10/E10</f>
        <v>5.9903915958491698</v>
      </c>
    </row>
    <row r="11" spans="1:12" s="24" customFormat="1" ht="24.75" customHeight="1" x14ac:dyDescent="0.25">
      <c r="A11" s="68">
        <v>1</v>
      </c>
      <c r="B11" s="67" t="s">
        <v>111</v>
      </c>
      <c r="C11" s="29">
        <f>D11+E11</f>
        <v>1469220138</v>
      </c>
      <c r="D11" s="29"/>
      <c r="E11" s="29">
        <v>1469220138</v>
      </c>
      <c r="F11" s="29">
        <f>G11+H11</f>
        <v>936301200</v>
      </c>
      <c r="G11" s="29"/>
      <c r="H11" s="29">
        <v>936301200</v>
      </c>
      <c r="I11" s="131">
        <f t="shared" si="2"/>
        <v>0.63727767935073054</v>
      </c>
      <c r="J11" s="131"/>
      <c r="K11" s="131">
        <f t="shared" si="3"/>
        <v>0.63727767935073054</v>
      </c>
      <c r="L11" s="24" t="s">
        <v>75</v>
      </c>
    </row>
    <row r="12" spans="1:12" s="24" customFormat="1" ht="24.75" customHeight="1" x14ac:dyDescent="0.25">
      <c r="A12" s="68">
        <v>2</v>
      </c>
      <c r="B12" s="72" t="s">
        <v>112</v>
      </c>
      <c r="C12" s="29">
        <f t="shared" ref="C12:C13" si="4">D12+E12</f>
        <v>861978400</v>
      </c>
      <c r="D12" s="41"/>
      <c r="E12" s="29">
        <v>861978400</v>
      </c>
      <c r="F12" s="29">
        <f t="shared" ref="F12:F58" si="5">G12+H12</f>
        <v>171000000</v>
      </c>
      <c r="G12" s="41"/>
      <c r="H12" s="41">
        <v>171000000</v>
      </c>
      <c r="I12" s="131">
        <f t="shared" si="2"/>
        <v>0.19838084109764234</v>
      </c>
      <c r="J12" s="131"/>
      <c r="K12" s="131">
        <f t="shared" si="3"/>
        <v>0.19838084109764234</v>
      </c>
    </row>
    <row r="13" spans="1:12" s="24" customFormat="1" ht="42.75" customHeight="1" x14ac:dyDescent="0.25">
      <c r="A13" s="68">
        <v>3</v>
      </c>
      <c r="B13" s="72" t="s">
        <v>115</v>
      </c>
      <c r="C13" s="29">
        <f t="shared" si="4"/>
        <v>48544600</v>
      </c>
      <c r="D13" s="41"/>
      <c r="E13" s="29">
        <f>E14+E15</f>
        <v>48544600</v>
      </c>
      <c r="F13" s="29">
        <f t="shared" si="5"/>
        <v>151717000000</v>
      </c>
      <c r="G13" s="41"/>
      <c r="H13" s="41">
        <f>H14+H15</f>
        <v>151717000000</v>
      </c>
      <c r="I13" s="131">
        <f t="shared" si="2"/>
        <v>3125.3115691549629</v>
      </c>
      <c r="J13" s="131"/>
      <c r="K13" s="131">
        <f t="shared" si="3"/>
        <v>3125.3115691549629</v>
      </c>
      <c r="L13" s="132"/>
    </row>
    <row r="14" spans="1:12" s="83" customFormat="1" ht="23.1" customHeight="1" x14ac:dyDescent="0.25">
      <c r="A14" s="92" t="s">
        <v>113</v>
      </c>
      <c r="B14" s="93" t="s">
        <v>116</v>
      </c>
      <c r="C14" s="43">
        <f>D14+E14</f>
        <v>48544600</v>
      </c>
      <c r="D14" s="94"/>
      <c r="E14" s="43">
        <v>48544600</v>
      </c>
      <c r="F14" s="43">
        <f t="shared" si="5"/>
        <v>151025000000</v>
      </c>
      <c r="G14" s="94"/>
      <c r="H14" s="94">
        <v>151025000000</v>
      </c>
      <c r="I14" s="131">
        <f t="shared" si="2"/>
        <v>3111.056636577498</v>
      </c>
      <c r="J14" s="131"/>
      <c r="K14" s="131">
        <f t="shared" si="3"/>
        <v>3111.056636577498</v>
      </c>
      <c r="L14" s="95"/>
    </row>
    <row r="15" spans="1:12" s="83" customFormat="1" ht="31.5" customHeight="1" x14ac:dyDescent="0.25">
      <c r="A15" s="92" t="s">
        <v>114</v>
      </c>
      <c r="B15" s="96" t="s">
        <v>117</v>
      </c>
      <c r="C15" s="43"/>
      <c r="D15" s="94"/>
      <c r="E15" s="43"/>
      <c r="F15" s="43">
        <f t="shared" si="5"/>
        <v>692000000</v>
      </c>
      <c r="G15" s="94"/>
      <c r="H15" s="94">
        <v>692000000</v>
      </c>
      <c r="I15" s="131"/>
      <c r="J15" s="131"/>
      <c r="K15" s="131"/>
      <c r="L15" s="95"/>
    </row>
    <row r="16" spans="1:12" s="24" customFormat="1" ht="48.75" customHeight="1" x14ac:dyDescent="0.25">
      <c r="A16" s="68">
        <v>4</v>
      </c>
      <c r="B16" s="87" t="s">
        <v>118</v>
      </c>
      <c r="C16" s="29"/>
      <c r="D16" s="41"/>
      <c r="E16" s="29"/>
      <c r="F16" s="29">
        <f t="shared" si="5"/>
        <v>1295000000</v>
      </c>
      <c r="G16" s="41"/>
      <c r="H16" s="41">
        <v>1295000000</v>
      </c>
      <c r="I16" s="131"/>
      <c r="J16" s="131"/>
      <c r="K16" s="131"/>
      <c r="L16" s="71"/>
    </row>
    <row r="17" spans="1:12" s="24" customFormat="1" ht="32.25" customHeight="1" x14ac:dyDescent="0.25">
      <c r="A17" s="68">
        <v>5</v>
      </c>
      <c r="B17" s="87" t="s">
        <v>119</v>
      </c>
      <c r="C17" s="29">
        <f>D17+E17</f>
        <v>429606000</v>
      </c>
      <c r="D17" s="41"/>
      <c r="E17" s="29">
        <v>429606000</v>
      </c>
      <c r="F17" s="29">
        <f t="shared" si="5"/>
        <v>20451383200</v>
      </c>
      <c r="G17" s="41"/>
      <c r="H17" s="41">
        <f>H18+H19+H20</f>
        <v>20451383200</v>
      </c>
      <c r="I17" s="131">
        <f t="shared" si="2"/>
        <v>47.604975721940569</v>
      </c>
      <c r="J17" s="131"/>
      <c r="K17" s="131">
        <f t="shared" si="3"/>
        <v>47.604975721940569</v>
      </c>
      <c r="L17" s="24" t="s">
        <v>75</v>
      </c>
    </row>
    <row r="18" spans="1:12" s="83" customFormat="1" ht="44.25" customHeight="1" x14ac:dyDescent="0.25">
      <c r="A18" s="92" t="s">
        <v>124</v>
      </c>
      <c r="B18" s="97" t="s">
        <v>120</v>
      </c>
      <c r="C18" s="43"/>
      <c r="D18" s="94"/>
      <c r="E18" s="43"/>
      <c r="F18" s="43">
        <f t="shared" si="5"/>
        <v>12043000000</v>
      </c>
      <c r="G18" s="94"/>
      <c r="H18" s="94">
        <v>12043000000</v>
      </c>
      <c r="I18" s="131"/>
      <c r="J18" s="131"/>
      <c r="K18" s="131"/>
    </row>
    <row r="19" spans="1:12" s="83" customFormat="1" ht="23.1" customHeight="1" x14ac:dyDescent="0.25">
      <c r="A19" s="92" t="s">
        <v>125</v>
      </c>
      <c r="B19" s="98" t="s">
        <v>121</v>
      </c>
      <c r="C19" s="43"/>
      <c r="D19" s="94"/>
      <c r="E19" s="43"/>
      <c r="F19" s="43">
        <f t="shared" si="5"/>
        <v>8378383200</v>
      </c>
      <c r="G19" s="94"/>
      <c r="H19" s="94">
        <v>8378383200</v>
      </c>
      <c r="I19" s="131"/>
      <c r="J19" s="131"/>
      <c r="K19" s="131"/>
    </row>
    <row r="20" spans="1:12" s="83" customFormat="1" ht="42" customHeight="1" x14ac:dyDescent="0.25">
      <c r="A20" s="99" t="s">
        <v>122</v>
      </c>
      <c r="B20" s="100" t="s">
        <v>123</v>
      </c>
      <c r="C20" s="43"/>
      <c r="D20" s="94"/>
      <c r="E20" s="43"/>
      <c r="F20" s="43">
        <f t="shared" si="5"/>
        <v>30000000</v>
      </c>
      <c r="G20" s="94"/>
      <c r="H20" s="94">
        <v>30000000</v>
      </c>
      <c r="I20" s="131"/>
      <c r="J20" s="131"/>
      <c r="K20" s="131"/>
    </row>
    <row r="21" spans="1:12" s="24" customFormat="1" ht="42" customHeight="1" x14ac:dyDescent="0.25">
      <c r="A21" s="68">
        <v>6</v>
      </c>
      <c r="B21" s="87" t="s">
        <v>126</v>
      </c>
      <c r="C21" s="29">
        <f>D21+E21</f>
        <v>1393714722</v>
      </c>
      <c r="D21" s="41"/>
      <c r="E21" s="29">
        <f>1120442846+124751876+148520000</f>
        <v>1393714722</v>
      </c>
      <c r="F21" s="29">
        <f t="shared" si="5"/>
        <v>1293962000</v>
      </c>
      <c r="G21" s="41"/>
      <c r="H21" s="41">
        <v>1293962000</v>
      </c>
      <c r="I21" s="131">
        <f t="shared" si="2"/>
        <v>0.92842672863722542</v>
      </c>
      <c r="J21" s="131"/>
      <c r="K21" s="131">
        <f t="shared" si="3"/>
        <v>0.92842672863722542</v>
      </c>
    </row>
    <row r="22" spans="1:12" s="24" customFormat="1" ht="26.25" customHeight="1" x14ac:dyDescent="0.25">
      <c r="A22" s="68">
        <v>7</v>
      </c>
      <c r="B22" s="90" t="s">
        <v>127</v>
      </c>
      <c r="C22" s="29">
        <f>D22+E22</f>
        <v>130000000</v>
      </c>
      <c r="D22" s="41"/>
      <c r="E22" s="29">
        <v>130000000</v>
      </c>
      <c r="F22" s="29">
        <f t="shared" si="5"/>
        <v>2294000000</v>
      </c>
      <c r="G22" s="41"/>
      <c r="H22" s="41">
        <v>2294000000</v>
      </c>
      <c r="I22" s="131">
        <f t="shared" si="2"/>
        <v>17.646153846153847</v>
      </c>
      <c r="J22" s="131"/>
      <c r="K22" s="131">
        <f t="shared" si="3"/>
        <v>17.646153846153847</v>
      </c>
    </row>
    <row r="23" spans="1:12" s="24" customFormat="1" ht="26.25" customHeight="1" x14ac:dyDescent="0.25">
      <c r="A23" s="68">
        <v>8</v>
      </c>
      <c r="B23" s="91" t="s">
        <v>128</v>
      </c>
      <c r="C23" s="29">
        <f>D23+E23</f>
        <v>2077062900</v>
      </c>
      <c r="D23" s="41"/>
      <c r="E23" s="29">
        <v>2077062900</v>
      </c>
      <c r="F23" s="29">
        <f t="shared" si="5"/>
        <v>27058653000</v>
      </c>
      <c r="G23" s="41"/>
      <c r="H23" s="41">
        <v>27058653000</v>
      </c>
      <c r="I23" s="131">
        <f t="shared" si="2"/>
        <v>13.027363302286128</v>
      </c>
      <c r="J23" s="131"/>
      <c r="K23" s="131">
        <f t="shared" si="3"/>
        <v>13.027363302286128</v>
      </c>
      <c r="L23" s="24" t="s">
        <v>75</v>
      </c>
    </row>
    <row r="24" spans="1:12" s="24" customFormat="1" ht="26.25" customHeight="1" x14ac:dyDescent="0.25">
      <c r="A24" s="68">
        <v>9</v>
      </c>
      <c r="B24" s="89" t="s">
        <v>129</v>
      </c>
      <c r="C24" s="29">
        <f>D24+E24</f>
        <v>550800700</v>
      </c>
      <c r="D24" s="41"/>
      <c r="E24" s="29">
        <f>E25+E26+E27+E28</f>
        <v>550800700</v>
      </c>
      <c r="F24" s="29">
        <f t="shared" si="5"/>
        <v>4803281200</v>
      </c>
      <c r="G24" s="41"/>
      <c r="H24" s="41">
        <f>H25+H26++H27+H28</f>
        <v>4803281200</v>
      </c>
      <c r="I24" s="131">
        <f t="shared" si="2"/>
        <v>8.7205430203701635</v>
      </c>
      <c r="J24" s="131"/>
      <c r="K24" s="131">
        <f t="shared" si="3"/>
        <v>8.7205430203701635</v>
      </c>
      <c r="L24" s="24" t="s">
        <v>75</v>
      </c>
    </row>
    <row r="25" spans="1:12" s="83" customFormat="1" ht="26.25" customHeight="1" x14ac:dyDescent="0.25">
      <c r="A25" s="92" t="s">
        <v>132</v>
      </c>
      <c r="B25" s="101" t="s">
        <v>130</v>
      </c>
      <c r="C25" s="43">
        <f>D25+E25</f>
        <v>131126000</v>
      </c>
      <c r="D25" s="94"/>
      <c r="E25" s="43">
        <v>131126000</v>
      </c>
      <c r="F25" s="43">
        <f t="shared" si="5"/>
        <v>1498000000</v>
      </c>
      <c r="G25" s="94"/>
      <c r="H25" s="94">
        <v>1498000000</v>
      </c>
      <c r="I25" s="131">
        <f t="shared" si="2"/>
        <v>11.424126412763297</v>
      </c>
      <c r="J25" s="131"/>
      <c r="K25" s="131">
        <f t="shared" si="3"/>
        <v>11.424126412763297</v>
      </c>
    </row>
    <row r="26" spans="1:12" s="83" customFormat="1" ht="93" customHeight="1" x14ac:dyDescent="0.25">
      <c r="A26" s="92" t="s">
        <v>133</v>
      </c>
      <c r="B26" s="102" t="s">
        <v>131</v>
      </c>
      <c r="C26" s="43">
        <f t="shared" ref="C26:C28" si="6">D26+E26</f>
        <v>389674700</v>
      </c>
      <c r="D26" s="94"/>
      <c r="E26" s="43">
        <f>305521100+84153600</f>
        <v>389674700</v>
      </c>
      <c r="F26" s="43">
        <f t="shared" si="5"/>
        <v>945281200</v>
      </c>
      <c r="G26" s="94"/>
      <c r="H26" s="94">
        <v>945281200</v>
      </c>
      <c r="I26" s="131">
        <f t="shared" si="2"/>
        <v>2.4258213325114513</v>
      </c>
      <c r="J26" s="131"/>
      <c r="K26" s="131">
        <f t="shared" si="3"/>
        <v>2.4258213325114513</v>
      </c>
    </row>
    <row r="27" spans="1:12" s="83" customFormat="1" ht="63" customHeight="1" x14ac:dyDescent="0.25">
      <c r="A27" s="92" t="s">
        <v>134</v>
      </c>
      <c r="B27" s="103" t="s">
        <v>136</v>
      </c>
      <c r="C27" s="43">
        <f t="shared" si="6"/>
        <v>30000000</v>
      </c>
      <c r="D27" s="94"/>
      <c r="E27" s="43">
        <v>30000000</v>
      </c>
      <c r="F27" s="43">
        <f t="shared" si="5"/>
        <v>2110000000</v>
      </c>
      <c r="G27" s="94"/>
      <c r="H27" s="94">
        <v>2110000000</v>
      </c>
      <c r="I27" s="131">
        <f t="shared" si="2"/>
        <v>70.333333333333329</v>
      </c>
      <c r="J27" s="131"/>
      <c r="K27" s="131">
        <f t="shared" si="3"/>
        <v>70.333333333333329</v>
      </c>
    </row>
    <row r="28" spans="1:12" s="83" customFormat="1" ht="63" customHeight="1" x14ac:dyDescent="0.25">
      <c r="A28" s="92" t="s">
        <v>135</v>
      </c>
      <c r="B28" s="103" t="s">
        <v>137</v>
      </c>
      <c r="C28" s="43">
        <f t="shared" si="6"/>
        <v>0</v>
      </c>
      <c r="D28" s="94"/>
      <c r="E28" s="43"/>
      <c r="F28" s="43">
        <f t="shared" si="5"/>
        <v>250000000</v>
      </c>
      <c r="G28" s="94"/>
      <c r="H28" s="94">
        <v>250000000</v>
      </c>
      <c r="I28" s="131"/>
      <c r="J28" s="131"/>
      <c r="K28" s="131"/>
    </row>
    <row r="29" spans="1:12" s="24" customFormat="1" ht="34.5" customHeight="1" x14ac:dyDescent="0.25">
      <c r="A29" s="86">
        <v>10</v>
      </c>
      <c r="B29" s="87" t="s">
        <v>138</v>
      </c>
      <c r="C29" s="29">
        <f>D29+E29</f>
        <v>34276602643</v>
      </c>
      <c r="D29" s="41"/>
      <c r="E29" s="29">
        <f>E30+E35+E36+E37+E43</f>
        <v>34276602643</v>
      </c>
      <c r="F29" s="29">
        <f t="shared" si="5"/>
        <v>40545419400</v>
      </c>
      <c r="G29" s="41"/>
      <c r="H29" s="41">
        <f>H30+H35+H36+H37+H43</f>
        <v>40545419400</v>
      </c>
      <c r="I29" s="131">
        <f t="shared" si="2"/>
        <v>1.1828890926645037</v>
      </c>
      <c r="J29" s="131"/>
      <c r="K29" s="131">
        <f t="shared" si="3"/>
        <v>1.1828890926645037</v>
      </c>
    </row>
    <row r="30" spans="1:12" s="24" customFormat="1" ht="23.1" customHeight="1" x14ac:dyDescent="0.25">
      <c r="A30" s="86" t="s">
        <v>140</v>
      </c>
      <c r="B30" s="85" t="s">
        <v>139</v>
      </c>
      <c r="C30" s="29">
        <f>D30+E30</f>
        <v>18292536853</v>
      </c>
      <c r="D30" s="41"/>
      <c r="E30" s="29">
        <f>E31+E32+E33+E34</f>
        <v>18292536853</v>
      </c>
      <c r="F30" s="29">
        <f t="shared" si="5"/>
        <v>17752660400</v>
      </c>
      <c r="G30" s="41"/>
      <c r="H30" s="41">
        <f>H31+H32+H33+H34</f>
        <v>17752660400</v>
      </c>
      <c r="I30" s="131">
        <f t="shared" si="2"/>
        <v>0.97048651822661436</v>
      </c>
      <c r="J30" s="131"/>
      <c r="K30" s="131">
        <f t="shared" si="3"/>
        <v>0.97048651822661436</v>
      </c>
    </row>
    <row r="31" spans="1:12" s="83" customFormat="1" ht="23.1" customHeight="1" x14ac:dyDescent="0.25">
      <c r="A31" s="99" t="s">
        <v>150</v>
      </c>
      <c r="B31" s="98" t="s">
        <v>144</v>
      </c>
      <c r="C31" s="43">
        <f>D31+E31</f>
        <v>17341555853</v>
      </c>
      <c r="D31" s="94"/>
      <c r="E31" s="43">
        <f>14077936453+2568660000+694959400</f>
        <v>17341555853</v>
      </c>
      <c r="F31" s="43">
        <f t="shared" si="5"/>
        <v>10014660400</v>
      </c>
      <c r="G31" s="94"/>
      <c r="H31" s="94">
        <v>10014660400</v>
      </c>
      <c r="I31" s="131">
        <f t="shared" si="2"/>
        <v>0.57749491942313325</v>
      </c>
      <c r="J31" s="131"/>
      <c r="K31" s="131">
        <f t="shared" si="3"/>
        <v>0.57749491942313325</v>
      </c>
    </row>
    <row r="32" spans="1:12" s="83" customFormat="1" ht="41.25" customHeight="1" x14ac:dyDescent="0.25">
      <c r="A32" s="99" t="s">
        <v>150</v>
      </c>
      <c r="B32" s="100" t="s">
        <v>145</v>
      </c>
      <c r="C32" s="43">
        <f t="shared" ref="C32:C34" si="7">D32+E32</f>
        <v>0</v>
      </c>
      <c r="D32" s="94"/>
      <c r="E32" s="43"/>
      <c r="F32" s="43">
        <f t="shared" si="5"/>
        <v>2922400000</v>
      </c>
      <c r="G32" s="94"/>
      <c r="H32" s="94">
        <v>2922400000</v>
      </c>
      <c r="I32" s="131"/>
      <c r="J32" s="131"/>
      <c r="K32" s="131"/>
    </row>
    <row r="33" spans="1:11" s="83" customFormat="1" ht="41.25" customHeight="1" x14ac:dyDescent="0.25">
      <c r="A33" s="99" t="s">
        <v>150</v>
      </c>
      <c r="B33" s="100" t="s">
        <v>146</v>
      </c>
      <c r="C33" s="43">
        <f t="shared" si="7"/>
        <v>0</v>
      </c>
      <c r="D33" s="94"/>
      <c r="E33" s="43"/>
      <c r="F33" s="43">
        <f t="shared" si="5"/>
        <v>2649200000</v>
      </c>
      <c r="G33" s="94"/>
      <c r="H33" s="94">
        <v>2649200000</v>
      </c>
      <c r="I33" s="131"/>
      <c r="J33" s="131"/>
      <c r="K33" s="131"/>
    </row>
    <row r="34" spans="1:11" s="83" customFormat="1" ht="23.1" customHeight="1" x14ac:dyDescent="0.25">
      <c r="A34" s="99" t="s">
        <v>150</v>
      </c>
      <c r="B34" s="98" t="s">
        <v>147</v>
      </c>
      <c r="C34" s="43">
        <f t="shared" si="7"/>
        <v>950981000</v>
      </c>
      <c r="D34" s="94"/>
      <c r="E34" s="43">
        <v>950981000</v>
      </c>
      <c r="F34" s="43">
        <f t="shared" si="5"/>
        <v>2166400000</v>
      </c>
      <c r="G34" s="94"/>
      <c r="H34" s="94">
        <v>2166400000</v>
      </c>
      <c r="I34" s="131">
        <f t="shared" si="2"/>
        <v>2.278068647007669</v>
      </c>
      <c r="J34" s="131"/>
      <c r="K34" s="131">
        <f t="shared" si="3"/>
        <v>2.278068647007669</v>
      </c>
    </row>
    <row r="35" spans="1:11" s="24" customFormat="1" ht="23.1" customHeight="1" x14ac:dyDescent="0.25">
      <c r="A35" s="86" t="s">
        <v>141</v>
      </c>
      <c r="B35" s="85" t="s">
        <v>47</v>
      </c>
      <c r="C35" s="29"/>
      <c r="D35" s="41"/>
      <c r="E35" s="29"/>
      <c r="F35" s="29">
        <f t="shared" si="5"/>
        <v>1466000000</v>
      </c>
      <c r="G35" s="41"/>
      <c r="H35" s="41">
        <v>1466000000</v>
      </c>
      <c r="I35" s="131" t="e">
        <f t="shared" si="2"/>
        <v>#DIV/0!</v>
      </c>
      <c r="J35" s="131"/>
      <c r="K35" s="131" t="e">
        <f t="shared" si="3"/>
        <v>#DIV/0!</v>
      </c>
    </row>
    <row r="36" spans="1:11" s="24" customFormat="1" ht="23.1" customHeight="1" x14ac:dyDescent="0.25">
      <c r="A36" s="86" t="s">
        <v>142</v>
      </c>
      <c r="B36" s="85" t="s">
        <v>148</v>
      </c>
      <c r="C36" s="29">
        <f>E36</f>
        <v>8914969466</v>
      </c>
      <c r="D36" s="41"/>
      <c r="E36" s="29">
        <v>8914969466</v>
      </c>
      <c r="F36" s="29">
        <f t="shared" si="5"/>
        <v>12802000000</v>
      </c>
      <c r="G36" s="41"/>
      <c r="H36" s="41">
        <v>12802000000</v>
      </c>
      <c r="I36" s="131">
        <f t="shared" si="2"/>
        <v>1.4360116485899808</v>
      </c>
      <c r="J36" s="131"/>
      <c r="K36" s="131">
        <f t="shared" si="3"/>
        <v>1.4360116485899808</v>
      </c>
    </row>
    <row r="37" spans="1:11" s="24" customFormat="1" ht="33" customHeight="1" x14ac:dyDescent="0.25">
      <c r="A37" s="86" t="s">
        <v>143</v>
      </c>
      <c r="B37" s="87" t="s">
        <v>149</v>
      </c>
      <c r="C37" s="29">
        <f>D37+E37</f>
        <v>5878031624</v>
      </c>
      <c r="D37" s="41"/>
      <c r="E37" s="29">
        <f>E38+E39+E40+E41+E42</f>
        <v>5878031624</v>
      </c>
      <c r="F37" s="29">
        <f t="shared" si="5"/>
        <v>7359000000</v>
      </c>
      <c r="G37" s="41"/>
      <c r="H37" s="41">
        <f>H38+H39+H40+H41+H42</f>
        <v>7359000000</v>
      </c>
      <c r="I37" s="131">
        <f t="shared" si="2"/>
        <v>1.251949712205223</v>
      </c>
      <c r="J37" s="131"/>
      <c r="K37" s="131">
        <f t="shared" si="3"/>
        <v>1.251949712205223</v>
      </c>
    </row>
    <row r="38" spans="1:11" s="83" customFormat="1" ht="23.1" customHeight="1" x14ac:dyDescent="0.25">
      <c r="A38" s="99" t="s">
        <v>150</v>
      </c>
      <c r="B38" s="98" t="s">
        <v>151</v>
      </c>
      <c r="C38" s="43">
        <f>D38+E38</f>
        <v>4898711624</v>
      </c>
      <c r="D38" s="94"/>
      <c r="E38" s="43">
        <v>4898711624</v>
      </c>
      <c r="F38" s="43">
        <f t="shared" si="5"/>
        <v>5093169000</v>
      </c>
      <c r="G38" s="94"/>
      <c r="H38" s="94">
        <v>5093169000</v>
      </c>
      <c r="I38" s="131">
        <f t="shared" si="2"/>
        <v>1.0396956160977726</v>
      </c>
      <c r="J38" s="131"/>
      <c r="K38" s="131">
        <f t="shared" si="3"/>
        <v>1.0396956160977726</v>
      </c>
    </row>
    <row r="39" spans="1:11" s="83" customFormat="1" ht="23.1" customHeight="1" x14ac:dyDescent="0.25">
      <c r="A39" s="99" t="s">
        <v>150</v>
      </c>
      <c r="B39" s="98" t="s">
        <v>152</v>
      </c>
      <c r="C39" s="43">
        <f t="shared" ref="C39:C42" si="8">D39+E39</f>
        <v>287010000</v>
      </c>
      <c r="D39" s="94"/>
      <c r="E39" s="43">
        <v>287010000</v>
      </c>
      <c r="F39" s="43">
        <f t="shared" si="5"/>
        <v>634104000</v>
      </c>
      <c r="G39" s="94"/>
      <c r="H39" s="94">
        <v>634104000</v>
      </c>
      <c r="I39" s="131">
        <f t="shared" si="2"/>
        <v>2.2093446221386013</v>
      </c>
      <c r="J39" s="131"/>
      <c r="K39" s="131">
        <f t="shared" si="3"/>
        <v>2.2093446221386013</v>
      </c>
    </row>
    <row r="40" spans="1:11" s="83" customFormat="1" ht="23.1" customHeight="1" x14ac:dyDescent="0.25">
      <c r="A40" s="99" t="s">
        <v>150</v>
      </c>
      <c r="B40" s="98" t="s">
        <v>153</v>
      </c>
      <c r="C40" s="43">
        <f t="shared" si="8"/>
        <v>215950000</v>
      </c>
      <c r="D40" s="94"/>
      <c r="E40" s="43">
        <v>215950000</v>
      </c>
      <c r="F40" s="43">
        <f t="shared" si="5"/>
        <v>544104000</v>
      </c>
      <c r="G40" s="94"/>
      <c r="H40" s="94">
        <v>544104000</v>
      </c>
      <c r="I40" s="131">
        <f t="shared" si="2"/>
        <v>2.5195832368603845</v>
      </c>
      <c r="J40" s="131"/>
      <c r="K40" s="131">
        <f t="shared" si="3"/>
        <v>2.5195832368603845</v>
      </c>
    </row>
    <row r="41" spans="1:11" s="83" customFormat="1" ht="23.1" customHeight="1" x14ac:dyDescent="0.25">
      <c r="A41" s="99" t="s">
        <v>150</v>
      </c>
      <c r="B41" s="98" t="s">
        <v>154</v>
      </c>
      <c r="C41" s="43">
        <f t="shared" si="8"/>
        <v>249880000</v>
      </c>
      <c r="D41" s="94"/>
      <c r="E41" s="43">
        <v>249880000</v>
      </c>
      <c r="F41" s="43">
        <f t="shared" si="5"/>
        <v>544104000</v>
      </c>
      <c r="G41" s="94"/>
      <c r="H41" s="94">
        <v>544104000</v>
      </c>
      <c r="I41" s="131">
        <f t="shared" si="2"/>
        <v>2.1774611813670561</v>
      </c>
      <c r="J41" s="131"/>
      <c r="K41" s="131">
        <f t="shared" si="3"/>
        <v>2.1774611813670561</v>
      </c>
    </row>
    <row r="42" spans="1:11" s="83" customFormat="1" ht="23.1" customHeight="1" x14ac:dyDescent="0.25">
      <c r="A42" s="99" t="s">
        <v>150</v>
      </c>
      <c r="B42" s="98" t="s">
        <v>80</v>
      </c>
      <c r="C42" s="43">
        <f t="shared" si="8"/>
        <v>226480000</v>
      </c>
      <c r="D42" s="94"/>
      <c r="E42" s="43">
        <v>226480000</v>
      </c>
      <c r="F42" s="43">
        <f t="shared" si="5"/>
        <v>543519000</v>
      </c>
      <c r="G42" s="94"/>
      <c r="H42" s="94">
        <v>543519000</v>
      </c>
      <c r="I42" s="131">
        <f t="shared" si="2"/>
        <v>2.3998542917696928</v>
      </c>
      <c r="J42" s="131"/>
      <c r="K42" s="131">
        <f t="shared" si="3"/>
        <v>2.3998542917696928</v>
      </c>
    </row>
    <row r="43" spans="1:11" ht="66" customHeight="1" x14ac:dyDescent="0.25">
      <c r="A43" s="104" t="s">
        <v>155</v>
      </c>
      <c r="B43" s="105" t="s">
        <v>156</v>
      </c>
      <c r="C43" s="29">
        <f>D43+E43</f>
        <v>1191064700</v>
      </c>
      <c r="D43" s="41"/>
      <c r="E43" s="29">
        <f>E44+E45</f>
        <v>1191064700</v>
      </c>
      <c r="F43" s="29">
        <f t="shared" si="5"/>
        <v>1165759000</v>
      </c>
      <c r="G43" s="41"/>
      <c r="H43" s="41">
        <f>H44+H45</f>
        <v>1165759000</v>
      </c>
      <c r="I43" s="131">
        <f t="shared" si="2"/>
        <v>0.97875371505846831</v>
      </c>
      <c r="J43" s="131"/>
      <c r="K43" s="131">
        <f t="shared" si="3"/>
        <v>0.97875371505846831</v>
      </c>
    </row>
    <row r="44" spans="1:11" s="83" customFormat="1" ht="30" customHeight="1" x14ac:dyDescent="0.25">
      <c r="A44" s="99" t="s">
        <v>150</v>
      </c>
      <c r="B44" s="98" t="s">
        <v>81</v>
      </c>
      <c r="C44" s="43">
        <f>D44+E44</f>
        <v>255830000</v>
      </c>
      <c r="D44" s="94"/>
      <c r="E44" s="43">
        <v>255830000</v>
      </c>
      <c r="F44" s="43">
        <f t="shared" si="5"/>
        <v>551289000</v>
      </c>
      <c r="G44" s="94"/>
      <c r="H44" s="94">
        <v>551289000</v>
      </c>
      <c r="I44" s="131">
        <f t="shared" si="2"/>
        <v>2.1549036469530547</v>
      </c>
      <c r="J44" s="131"/>
      <c r="K44" s="131">
        <f t="shared" si="3"/>
        <v>2.1549036469530547</v>
      </c>
    </row>
    <row r="45" spans="1:11" s="83" customFormat="1" ht="23.1" customHeight="1" x14ac:dyDescent="0.25">
      <c r="A45" s="99" t="s">
        <v>150</v>
      </c>
      <c r="B45" s="98" t="s">
        <v>82</v>
      </c>
      <c r="C45" s="43">
        <f>D45+E45</f>
        <v>935234700</v>
      </c>
      <c r="D45" s="94"/>
      <c r="E45" s="43">
        <v>935234700</v>
      </c>
      <c r="F45" s="43">
        <f t="shared" si="5"/>
        <v>614470000</v>
      </c>
      <c r="G45" s="94"/>
      <c r="H45" s="94">
        <v>614470000</v>
      </c>
      <c r="I45" s="131">
        <f t="shared" si="2"/>
        <v>0.65702224265203157</v>
      </c>
      <c r="J45" s="131"/>
      <c r="K45" s="131">
        <f t="shared" si="3"/>
        <v>0.65702224265203157</v>
      </c>
    </row>
    <row r="46" spans="1:11" ht="54" customHeight="1" x14ac:dyDescent="0.25">
      <c r="A46" s="88" t="s">
        <v>157</v>
      </c>
      <c r="B46" s="87" t="s">
        <v>158</v>
      </c>
      <c r="C46" s="29"/>
      <c r="D46" s="41"/>
      <c r="E46" s="29"/>
      <c r="F46" s="29">
        <f t="shared" si="5"/>
        <v>6000000000</v>
      </c>
      <c r="G46" s="41"/>
      <c r="H46" s="41">
        <v>6000000000</v>
      </c>
      <c r="I46" s="131"/>
      <c r="J46" s="131"/>
      <c r="K46" s="131"/>
    </row>
    <row r="47" spans="1:11" ht="54" customHeight="1" x14ac:dyDescent="0.25">
      <c r="A47" s="88" t="s">
        <v>159</v>
      </c>
      <c r="B47" s="107" t="s">
        <v>160</v>
      </c>
      <c r="C47" s="29"/>
      <c r="D47" s="41"/>
      <c r="E47" s="29"/>
      <c r="F47" s="29">
        <f t="shared" si="5"/>
        <v>17300000000</v>
      </c>
      <c r="G47" s="41"/>
      <c r="H47" s="41">
        <v>17300000000</v>
      </c>
      <c r="I47" s="131"/>
      <c r="J47" s="131"/>
      <c r="K47" s="131"/>
    </row>
    <row r="48" spans="1:11" ht="23.1" customHeight="1" x14ac:dyDescent="0.25">
      <c r="A48" s="86" t="s">
        <v>161</v>
      </c>
      <c r="B48" s="85" t="s">
        <v>162</v>
      </c>
      <c r="C48" s="29"/>
      <c r="D48" s="41"/>
      <c r="E48" s="29"/>
      <c r="F48" s="29">
        <f t="shared" si="5"/>
        <v>1404000000</v>
      </c>
      <c r="G48" s="41"/>
      <c r="H48" s="41">
        <v>1404000000</v>
      </c>
      <c r="I48" s="131"/>
      <c r="J48" s="131"/>
      <c r="K48" s="131"/>
    </row>
    <row r="49" spans="1:11" ht="23.1" customHeight="1" x14ac:dyDescent="0.25">
      <c r="A49" s="86" t="s">
        <v>163</v>
      </c>
      <c r="B49" s="85" t="s">
        <v>164</v>
      </c>
      <c r="C49" s="29"/>
      <c r="D49" s="41"/>
      <c r="E49" s="29"/>
      <c r="F49" s="29">
        <f t="shared" si="5"/>
        <v>1404000000</v>
      </c>
      <c r="G49" s="41"/>
      <c r="H49" s="41">
        <v>1404000000</v>
      </c>
      <c r="I49" s="131"/>
      <c r="J49" s="131"/>
      <c r="K49" s="131"/>
    </row>
    <row r="50" spans="1:11" ht="23.1" customHeight="1" x14ac:dyDescent="0.25">
      <c r="A50" s="86" t="s">
        <v>165</v>
      </c>
      <c r="B50" s="85" t="s">
        <v>166</v>
      </c>
      <c r="C50" s="29"/>
      <c r="D50" s="41"/>
      <c r="E50" s="29"/>
      <c r="F50" s="29">
        <f t="shared" si="5"/>
        <v>1459000000</v>
      </c>
      <c r="G50" s="41"/>
      <c r="H50" s="41">
        <v>1459000000</v>
      </c>
      <c r="I50" s="131"/>
      <c r="J50" s="131"/>
      <c r="K50" s="131"/>
    </row>
    <row r="51" spans="1:11" ht="48.75" customHeight="1" x14ac:dyDescent="0.25">
      <c r="A51" s="88">
        <v>16</v>
      </c>
      <c r="B51" s="87" t="s">
        <v>174</v>
      </c>
      <c r="C51" s="29"/>
      <c r="D51" s="41"/>
      <c r="E51" s="29"/>
      <c r="F51" s="29">
        <f t="shared" si="5"/>
        <v>2421000000</v>
      </c>
      <c r="G51" s="41"/>
      <c r="H51" s="41">
        <v>2421000000</v>
      </c>
      <c r="I51" s="131"/>
      <c r="J51" s="131"/>
      <c r="K51" s="131"/>
    </row>
    <row r="52" spans="1:11" ht="48.75" customHeight="1" x14ac:dyDescent="0.25">
      <c r="A52" s="88">
        <v>17</v>
      </c>
      <c r="B52" s="87" t="s">
        <v>83</v>
      </c>
      <c r="C52" s="29">
        <f>D52+E52</f>
        <v>5596469897</v>
      </c>
      <c r="D52" s="41"/>
      <c r="E52" s="29">
        <v>5596469897</v>
      </c>
      <c r="F52" s="29"/>
      <c r="G52" s="41"/>
      <c r="H52" s="41"/>
      <c r="I52" s="131"/>
      <c r="J52" s="131"/>
      <c r="K52" s="131"/>
    </row>
    <row r="53" spans="1:11" ht="23.1" customHeight="1" x14ac:dyDescent="0.25">
      <c r="A53" s="88" t="s">
        <v>36</v>
      </c>
      <c r="B53" s="76" t="s">
        <v>167</v>
      </c>
      <c r="C53" s="29">
        <v>2250000000</v>
      </c>
      <c r="D53" s="41"/>
      <c r="E53" s="29">
        <v>2250000000</v>
      </c>
      <c r="F53" s="29">
        <f t="shared" si="5"/>
        <v>7670000000</v>
      </c>
      <c r="G53" s="41"/>
      <c r="H53" s="41">
        <v>7670000000</v>
      </c>
      <c r="I53" s="131">
        <f t="shared" si="2"/>
        <v>3.4088888888888889</v>
      </c>
      <c r="J53" s="131"/>
      <c r="K53" s="131">
        <f t="shared" si="3"/>
        <v>3.4088888888888889</v>
      </c>
    </row>
    <row r="54" spans="1:11" ht="54.75" customHeight="1" x14ac:dyDescent="0.25">
      <c r="A54" s="88" t="s">
        <v>37</v>
      </c>
      <c r="B54" s="87" t="s">
        <v>168</v>
      </c>
      <c r="C54" s="29"/>
      <c r="D54" s="41"/>
      <c r="E54" s="29"/>
      <c r="F54" s="29">
        <f t="shared" si="5"/>
        <v>31445000000</v>
      </c>
      <c r="G54" s="41"/>
      <c r="H54" s="41">
        <f>H55</f>
        <v>31445000000</v>
      </c>
      <c r="I54" s="131"/>
      <c r="J54" s="131"/>
      <c r="K54" s="131"/>
    </row>
    <row r="55" spans="1:11" ht="53.25" customHeight="1" x14ac:dyDescent="0.25">
      <c r="A55" s="108" t="s">
        <v>169</v>
      </c>
      <c r="B55" s="106" t="s">
        <v>170</v>
      </c>
      <c r="C55" s="40"/>
      <c r="D55" s="42"/>
      <c r="E55" s="40"/>
      <c r="F55" s="40">
        <f t="shared" si="5"/>
        <v>31445000000</v>
      </c>
      <c r="G55" s="42"/>
      <c r="H55" s="42">
        <f>H56+H57</f>
        <v>31445000000</v>
      </c>
      <c r="I55" s="131"/>
      <c r="J55" s="131"/>
      <c r="K55" s="131"/>
    </row>
    <row r="56" spans="1:11" ht="63" customHeight="1" x14ac:dyDescent="0.25">
      <c r="A56" s="109" t="s">
        <v>33</v>
      </c>
      <c r="B56" s="103" t="s">
        <v>171</v>
      </c>
      <c r="C56" s="43"/>
      <c r="D56" s="94"/>
      <c r="E56" s="43"/>
      <c r="F56" s="43">
        <f t="shared" si="5"/>
        <v>29927000000</v>
      </c>
      <c r="G56" s="94"/>
      <c r="H56" s="94">
        <v>29927000000</v>
      </c>
      <c r="I56" s="131"/>
      <c r="J56" s="131"/>
      <c r="K56" s="131"/>
    </row>
    <row r="57" spans="1:11" ht="53.25" customHeight="1" x14ac:dyDescent="0.25">
      <c r="A57" s="109" t="s">
        <v>33</v>
      </c>
      <c r="B57" s="97" t="s">
        <v>172</v>
      </c>
      <c r="C57" s="43"/>
      <c r="D57" s="94"/>
      <c r="E57" s="43"/>
      <c r="F57" s="43">
        <f t="shared" si="5"/>
        <v>1518000000</v>
      </c>
      <c r="G57" s="94"/>
      <c r="H57" s="94">
        <v>1518000000</v>
      </c>
      <c r="I57" s="131"/>
      <c r="J57" s="131"/>
      <c r="K57" s="131"/>
    </row>
    <row r="58" spans="1:11" ht="58.5" customHeight="1" x14ac:dyDescent="0.25">
      <c r="A58" s="88" t="s">
        <v>38</v>
      </c>
      <c r="B58" s="87" t="s">
        <v>173</v>
      </c>
      <c r="C58" s="29"/>
      <c r="D58" s="41"/>
      <c r="E58" s="29"/>
      <c r="F58" s="29">
        <f t="shared" si="5"/>
        <v>34150000000</v>
      </c>
      <c r="G58" s="41"/>
      <c r="H58" s="41">
        <v>34150000000</v>
      </c>
      <c r="I58" s="131"/>
      <c r="J58" s="131"/>
      <c r="K58" s="131"/>
    </row>
    <row r="59" spans="1:11" x14ac:dyDescent="0.25">
      <c r="E59" s="46"/>
    </row>
  </sheetData>
  <mergeCells count="10">
    <mergeCell ref="A1:B1"/>
    <mergeCell ref="E1:K1"/>
    <mergeCell ref="A2:K2"/>
    <mergeCell ref="E4:K4"/>
    <mergeCell ref="A5:A6"/>
    <mergeCell ref="B5:B6"/>
    <mergeCell ref="C5:E5"/>
    <mergeCell ref="F5:H5"/>
    <mergeCell ref="I5:K5"/>
    <mergeCell ref="A3:K3"/>
  </mergeCells>
  <printOptions horizontalCentered="1"/>
  <pageMargins left="0.2" right="0.2"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98"/>
  <sheetViews>
    <sheetView topLeftCell="A79" workbookViewId="0">
      <selection activeCell="B4" sqref="B4"/>
    </sheetView>
  </sheetViews>
  <sheetFormatPr defaultColWidth="9.140625" defaultRowHeight="16.5" x14ac:dyDescent="0.25"/>
  <cols>
    <col min="1" max="1" width="5.28515625" style="25" customWidth="1"/>
    <col min="2" max="2" width="37.28515625" style="25" customWidth="1"/>
    <col min="3" max="3" width="10.5703125" style="25" customWidth="1"/>
    <col min="4" max="4" width="17.42578125" style="25" customWidth="1"/>
    <col min="5" max="5" width="9" style="25" customWidth="1"/>
    <col min="6" max="6" width="9.140625" style="25" customWidth="1"/>
    <col min="7" max="7" width="8.7109375" style="25" customWidth="1"/>
    <col min="8" max="8" width="17.140625" style="25" customWidth="1"/>
    <col min="9" max="9" width="11.85546875" style="25" customWidth="1"/>
    <col min="10" max="10" width="17.85546875" style="25" customWidth="1"/>
    <col min="11" max="11" width="8.5703125" style="25" customWidth="1"/>
    <col min="12" max="12" width="24.5703125" style="25" customWidth="1"/>
    <col min="13" max="16384" width="9.140625" style="25"/>
  </cols>
  <sheetData>
    <row r="1" spans="1:12" ht="24.75" customHeight="1" x14ac:dyDescent="0.25">
      <c r="B1" s="60" t="s">
        <v>77</v>
      </c>
      <c r="C1" s="69"/>
      <c r="D1" s="60"/>
      <c r="E1" s="60"/>
      <c r="F1" s="60"/>
      <c r="G1" s="61"/>
      <c r="H1" s="147" t="s">
        <v>51</v>
      </c>
      <c r="I1" s="147"/>
      <c r="J1" s="147"/>
      <c r="K1" s="147"/>
      <c r="L1" s="62"/>
    </row>
    <row r="2" spans="1:12" x14ac:dyDescent="0.25">
      <c r="B2" s="148" t="s">
        <v>175</v>
      </c>
      <c r="C2" s="148"/>
      <c r="D2" s="148"/>
      <c r="E2" s="148"/>
      <c r="F2" s="148"/>
      <c r="G2" s="148"/>
      <c r="H2" s="148"/>
      <c r="I2" s="148"/>
      <c r="J2" s="148"/>
      <c r="K2" s="148"/>
      <c r="L2" s="62"/>
    </row>
    <row r="3" spans="1:12" ht="16.5" customHeight="1" x14ac:dyDescent="0.25">
      <c r="B3" s="137" t="s">
        <v>291</v>
      </c>
      <c r="C3" s="137"/>
      <c r="D3" s="137"/>
      <c r="E3" s="137"/>
      <c r="F3" s="137"/>
      <c r="G3" s="137"/>
      <c r="H3" s="137"/>
      <c r="I3" s="137"/>
      <c r="J3" s="137"/>
      <c r="K3" s="137"/>
      <c r="L3" s="62"/>
    </row>
    <row r="4" spans="1:12" x14ac:dyDescent="0.25">
      <c r="B4" s="61"/>
      <c r="C4" s="61"/>
      <c r="D4" s="61"/>
      <c r="E4" s="61"/>
      <c r="F4" s="61"/>
      <c r="G4" s="61"/>
      <c r="H4" s="149" t="s">
        <v>73</v>
      </c>
      <c r="I4" s="149"/>
      <c r="J4" s="149"/>
      <c r="K4" s="149"/>
      <c r="L4" s="62"/>
    </row>
    <row r="5" spans="1:12" s="62" customFormat="1" ht="24.75" customHeight="1" x14ac:dyDescent="0.25">
      <c r="A5" s="151"/>
      <c r="B5" s="154" t="s">
        <v>52</v>
      </c>
      <c r="C5" s="154" t="s">
        <v>53</v>
      </c>
      <c r="D5" s="159" t="s">
        <v>54</v>
      </c>
      <c r="E5" s="160"/>
      <c r="F5" s="154" t="s">
        <v>178</v>
      </c>
      <c r="G5" s="154" t="s">
        <v>179</v>
      </c>
      <c r="H5" s="159" t="s">
        <v>176</v>
      </c>
      <c r="I5" s="161"/>
      <c r="J5" s="161"/>
      <c r="K5" s="160"/>
    </row>
    <row r="6" spans="1:12" s="62" customFormat="1" ht="39.75" customHeight="1" x14ac:dyDescent="0.25">
      <c r="A6" s="152"/>
      <c r="B6" s="155"/>
      <c r="C6" s="155"/>
      <c r="D6" s="154" t="s">
        <v>55</v>
      </c>
      <c r="E6" s="157" t="s">
        <v>56</v>
      </c>
      <c r="F6" s="155"/>
      <c r="G6" s="155"/>
      <c r="H6" s="157" t="s">
        <v>55</v>
      </c>
      <c r="I6" s="154" t="s">
        <v>57</v>
      </c>
      <c r="J6" s="159" t="s">
        <v>58</v>
      </c>
      <c r="K6" s="160"/>
    </row>
    <row r="7" spans="1:12" s="62" customFormat="1" ht="54.75" customHeight="1" x14ac:dyDescent="0.25">
      <c r="A7" s="153"/>
      <c r="B7" s="156"/>
      <c r="C7" s="156"/>
      <c r="D7" s="156"/>
      <c r="E7" s="158"/>
      <c r="F7" s="156"/>
      <c r="G7" s="156"/>
      <c r="H7" s="158"/>
      <c r="I7" s="156"/>
      <c r="J7" s="125" t="s">
        <v>59</v>
      </c>
      <c r="K7" s="126" t="s">
        <v>60</v>
      </c>
    </row>
    <row r="8" spans="1:12" ht="23.1" customHeight="1" x14ac:dyDescent="0.25">
      <c r="A8" s="17"/>
      <c r="B8" s="70" t="s">
        <v>44</v>
      </c>
      <c r="C8" s="47"/>
      <c r="D8" s="41">
        <f>D9+D38</f>
        <v>995184000000</v>
      </c>
      <c r="E8" s="41"/>
      <c r="F8" s="41"/>
      <c r="G8" s="41"/>
      <c r="H8" s="41">
        <f t="shared" ref="H8:J8" si="0">H9+H38</f>
        <v>300000000000</v>
      </c>
      <c r="I8" s="41">
        <f t="shared" si="0"/>
        <v>0</v>
      </c>
      <c r="J8" s="41">
        <f t="shared" si="0"/>
        <v>300000000000</v>
      </c>
      <c r="K8" s="59"/>
      <c r="L8" s="62"/>
    </row>
    <row r="9" spans="1:12" ht="23.1" customHeight="1" x14ac:dyDescent="0.25">
      <c r="A9" s="22" t="s">
        <v>21</v>
      </c>
      <c r="B9" s="87" t="s">
        <v>177</v>
      </c>
      <c r="C9" s="47"/>
      <c r="D9" s="41">
        <f>SUM(D10:D37)</f>
        <v>155431000000</v>
      </c>
      <c r="E9" s="41"/>
      <c r="F9" s="41"/>
      <c r="G9" s="41"/>
      <c r="H9" s="41">
        <f>SUM(H10:H37)</f>
        <v>35844000000</v>
      </c>
      <c r="I9" s="41">
        <f>SUM(I10:I37)</f>
        <v>0</v>
      </c>
      <c r="J9" s="41">
        <f>SUM(J10:J37)</f>
        <v>35844000000</v>
      </c>
      <c r="K9" s="59"/>
      <c r="L9" s="62"/>
    </row>
    <row r="10" spans="1:12" s="61" customFormat="1" ht="46.5" customHeight="1" x14ac:dyDescent="0.25">
      <c r="A10" s="64">
        <v>1</v>
      </c>
      <c r="B10" s="119" t="s">
        <v>180</v>
      </c>
      <c r="C10" s="112" t="s">
        <v>181</v>
      </c>
      <c r="D10" s="42">
        <v>14950000000</v>
      </c>
      <c r="E10" s="42"/>
      <c r="F10" s="42"/>
      <c r="G10" s="42"/>
      <c r="H10" s="42">
        <f>J10</f>
        <v>4300000000</v>
      </c>
      <c r="I10" s="42"/>
      <c r="J10" s="42">
        <v>4300000000</v>
      </c>
      <c r="K10" s="47"/>
      <c r="L10" s="117"/>
    </row>
    <row r="11" spans="1:12" s="61" customFormat="1" ht="55.5" customHeight="1" x14ac:dyDescent="0.25">
      <c r="A11" s="64">
        <v>2</v>
      </c>
      <c r="B11" s="119" t="s">
        <v>182</v>
      </c>
      <c r="C11" s="112" t="s">
        <v>183</v>
      </c>
      <c r="D11" s="42">
        <v>13500000000</v>
      </c>
      <c r="E11" s="42"/>
      <c r="F11" s="42"/>
      <c r="G11" s="42"/>
      <c r="H11" s="42">
        <f t="shared" ref="H11:H68" si="1">J11</f>
        <v>2000000000</v>
      </c>
      <c r="I11" s="42"/>
      <c r="J11" s="42">
        <v>2000000000</v>
      </c>
      <c r="K11" s="47"/>
    </row>
    <row r="12" spans="1:12" s="61" customFormat="1" ht="55.5" customHeight="1" x14ac:dyDescent="0.25">
      <c r="A12" s="64">
        <v>3</v>
      </c>
      <c r="B12" s="119" t="s">
        <v>184</v>
      </c>
      <c r="C12" s="112">
        <v>2024</v>
      </c>
      <c r="D12" s="42">
        <v>5000000000</v>
      </c>
      <c r="E12" s="42"/>
      <c r="F12" s="42"/>
      <c r="G12" s="42"/>
      <c r="H12" s="42">
        <f t="shared" si="1"/>
        <v>1000000000</v>
      </c>
      <c r="I12" s="42"/>
      <c r="J12" s="42">
        <v>1000000000</v>
      </c>
      <c r="K12" s="47"/>
    </row>
    <row r="13" spans="1:12" s="61" customFormat="1" ht="55.5" customHeight="1" x14ac:dyDescent="0.25">
      <c r="A13" s="64">
        <v>4</v>
      </c>
      <c r="B13" s="119" t="s">
        <v>185</v>
      </c>
      <c r="C13" s="112" t="s">
        <v>183</v>
      </c>
      <c r="D13" s="42">
        <v>650000000</v>
      </c>
      <c r="E13" s="42"/>
      <c r="F13" s="42"/>
      <c r="G13" s="42"/>
      <c r="H13" s="42">
        <f t="shared" si="1"/>
        <v>150000000</v>
      </c>
      <c r="I13" s="42"/>
      <c r="J13" s="42">
        <v>150000000</v>
      </c>
      <c r="K13" s="47"/>
    </row>
    <row r="14" spans="1:12" s="61" customFormat="1" ht="142.5" customHeight="1" x14ac:dyDescent="0.25">
      <c r="A14" s="64">
        <v>5</v>
      </c>
      <c r="B14" s="119" t="s">
        <v>186</v>
      </c>
      <c r="C14" s="112">
        <v>2025</v>
      </c>
      <c r="D14" s="42">
        <v>500000000</v>
      </c>
      <c r="E14" s="42"/>
      <c r="F14" s="42"/>
      <c r="G14" s="42"/>
      <c r="H14" s="42">
        <f t="shared" si="1"/>
        <v>450000000</v>
      </c>
      <c r="I14" s="42"/>
      <c r="J14" s="42">
        <v>450000000</v>
      </c>
      <c r="K14" s="47"/>
    </row>
    <row r="15" spans="1:12" s="61" customFormat="1" ht="61.5" customHeight="1" x14ac:dyDescent="0.25">
      <c r="A15" s="64">
        <v>6</v>
      </c>
      <c r="B15" s="119" t="s">
        <v>187</v>
      </c>
      <c r="C15" s="112">
        <v>2025</v>
      </c>
      <c r="D15" s="42">
        <v>1500000000</v>
      </c>
      <c r="E15" s="42"/>
      <c r="F15" s="42"/>
      <c r="G15" s="42"/>
      <c r="H15" s="42">
        <f t="shared" si="1"/>
        <v>700000000</v>
      </c>
      <c r="I15" s="42"/>
      <c r="J15" s="42">
        <v>700000000</v>
      </c>
      <c r="K15" s="47"/>
    </row>
    <row r="16" spans="1:12" s="61" customFormat="1" ht="61.5" customHeight="1" x14ac:dyDescent="0.25">
      <c r="A16" s="64">
        <v>7</v>
      </c>
      <c r="B16" s="119" t="s">
        <v>188</v>
      </c>
      <c r="C16" s="112" t="s">
        <v>183</v>
      </c>
      <c r="D16" s="42">
        <v>1300000000</v>
      </c>
      <c r="E16" s="42"/>
      <c r="F16" s="42"/>
      <c r="G16" s="42"/>
      <c r="H16" s="42">
        <f t="shared" si="1"/>
        <v>500000000</v>
      </c>
      <c r="I16" s="42"/>
      <c r="J16" s="42">
        <v>500000000</v>
      </c>
      <c r="K16" s="47"/>
    </row>
    <row r="17" spans="1:11" s="61" customFormat="1" ht="69" customHeight="1" x14ac:dyDescent="0.25">
      <c r="A17" s="64">
        <v>8</v>
      </c>
      <c r="B17" s="119" t="s">
        <v>189</v>
      </c>
      <c r="C17" s="112" t="s">
        <v>183</v>
      </c>
      <c r="D17" s="42">
        <v>7300000000</v>
      </c>
      <c r="E17" s="42"/>
      <c r="F17" s="42"/>
      <c r="G17" s="42"/>
      <c r="H17" s="42">
        <f t="shared" si="1"/>
        <v>30000000</v>
      </c>
      <c r="I17" s="42"/>
      <c r="J17" s="42">
        <v>30000000</v>
      </c>
      <c r="K17" s="47"/>
    </row>
    <row r="18" spans="1:11" s="61" customFormat="1" ht="36.75" customHeight="1" x14ac:dyDescent="0.25">
      <c r="A18" s="64">
        <v>9</v>
      </c>
      <c r="B18" s="119" t="s">
        <v>190</v>
      </c>
      <c r="C18" s="112">
        <v>2023</v>
      </c>
      <c r="D18" s="42">
        <v>700000000</v>
      </c>
      <c r="E18" s="42"/>
      <c r="F18" s="42"/>
      <c r="G18" s="42"/>
      <c r="H18" s="42">
        <f t="shared" si="1"/>
        <v>665000000</v>
      </c>
      <c r="I18" s="42"/>
      <c r="J18" s="42">
        <v>665000000</v>
      </c>
      <c r="K18" s="47"/>
    </row>
    <row r="19" spans="1:11" s="61" customFormat="1" ht="36.75" customHeight="1" x14ac:dyDescent="0.25">
      <c r="A19" s="64">
        <v>10</v>
      </c>
      <c r="B19" s="119" t="s">
        <v>191</v>
      </c>
      <c r="C19" s="112" t="s">
        <v>192</v>
      </c>
      <c r="D19" s="42">
        <v>1197000000</v>
      </c>
      <c r="E19" s="42"/>
      <c r="F19" s="42"/>
      <c r="G19" s="42"/>
      <c r="H19" s="42">
        <f t="shared" si="1"/>
        <v>800000000</v>
      </c>
      <c r="I19" s="42"/>
      <c r="J19" s="42">
        <v>800000000</v>
      </c>
      <c r="K19" s="47"/>
    </row>
    <row r="20" spans="1:11" s="61" customFormat="1" ht="36.75" customHeight="1" x14ac:dyDescent="0.25">
      <c r="A20" s="64">
        <v>11</v>
      </c>
      <c r="B20" s="119" t="s">
        <v>193</v>
      </c>
      <c r="C20" s="112">
        <v>2023</v>
      </c>
      <c r="D20" s="42">
        <v>2000000000</v>
      </c>
      <c r="E20" s="42"/>
      <c r="F20" s="42"/>
      <c r="G20" s="42"/>
      <c r="H20" s="42">
        <f t="shared" si="1"/>
        <v>1100000000</v>
      </c>
      <c r="I20" s="42"/>
      <c r="J20" s="42">
        <v>1100000000</v>
      </c>
      <c r="K20" s="47"/>
    </row>
    <row r="21" spans="1:11" s="61" customFormat="1" ht="36.75" customHeight="1" x14ac:dyDescent="0.25">
      <c r="A21" s="64">
        <v>12</v>
      </c>
      <c r="B21" s="119" t="s">
        <v>194</v>
      </c>
      <c r="C21" s="112" t="s">
        <v>195</v>
      </c>
      <c r="D21" s="42">
        <v>12585000000</v>
      </c>
      <c r="E21" s="42"/>
      <c r="F21" s="42"/>
      <c r="G21" s="42"/>
      <c r="H21" s="42">
        <f t="shared" si="1"/>
        <v>2185000000</v>
      </c>
      <c r="I21" s="42"/>
      <c r="J21" s="42">
        <v>2185000000</v>
      </c>
      <c r="K21" s="47"/>
    </row>
    <row r="22" spans="1:11" s="61" customFormat="1" ht="36.75" customHeight="1" x14ac:dyDescent="0.25">
      <c r="A22" s="64">
        <v>13</v>
      </c>
      <c r="B22" s="119" t="s">
        <v>196</v>
      </c>
      <c r="C22" s="112" t="s">
        <v>195</v>
      </c>
      <c r="D22" s="42">
        <v>11931000000</v>
      </c>
      <c r="E22" s="42"/>
      <c r="F22" s="42"/>
      <c r="G22" s="42"/>
      <c r="H22" s="42">
        <f t="shared" si="1"/>
        <v>1086000000</v>
      </c>
      <c r="I22" s="42"/>
      <c r="J22" s="42">
        <v>1086000000</v>
      </c>
      <c r="K22" s="47"/>
    </row>
    <row r="23" spans="1:11" s="61" customFormat="1" ht="61.5" customHeight="1" x14ac:dyDescent="0.25">
      <c r="A23" s="64">
        <v>14</v>
      </c>
      <c r="B23" s="119" t="s">
        <v>197</v>
      </c>
      <c r="C23" s="118">
        <v>2024</v>
      </c>
      <c r="D23" s="42">
        <v>900000000</v>
      </c>
      <c r="E23" s="42"/>
      <c r="F23" s="42"/>
      <c r="G23" s="42"/>
      <c r="H23" s="42">
        <f t="shared" si="1"/>
        <v>344000000</v>
      </c>
      <c r="I23" s="42"/>
      <c r="J23" s="42">
        <v>344000000</v>
      </c>
      <c r="K23" s="47"/>
    </row>
    <row r="24" spans="1:11" s="61" customFormat="1" ht="72.75" customHeight="1" x14ac:dyDescent="0.25">
      <c r="A24" s="64">
        <v>15</v>
      </c>
      <c r="B24" s="119" t="s">
        <v>198</v>
      </c>
      <c r="C24" s="112">
        <v>2024</v>
      </c>
      <c r="D24" s="42">
        <v>9000000000</v>
      </c>
      <c r="E24" s="42"/>
      <c r="F24" s="42"/>
      <c r="G24" s="42"/>
      <c r="H24" s="42">
        <f t="shared" si="1"/>
        <v>855000000</v>
      </c>
      <c r="I24" s="42"/>
      <c r="J24" s="42">
        <v>855000000</v>
      </c>
      <c r="K24" s="47"/>
    </row>
    <row r="25" spans="1:11" s="61" customFormat="1" ht="95.25" customHeight="1" x14ac:dyDescent="0.25">
      <c r="A25" s="64">
        <v>16</v>
      </c>
      <c r="B25" s="119" t="s">
        <v>199</v>
      </c>
      <c r="C25" s="112" t="s">
        <v>200</v>
      </c>
      <c r="D25" s="42">
        <v>12488000000</v>
      </c>
      <c r="E25" s="42"/>
      <c r="F25" s="42"/>
      <c r="G25" s="42"/>
      <c r="H25" s="42">
        <f t="shared" si="1"/>
        <v>5495000000</v>
      </c>
      <c r="I25" s="42"/>
      <c r="J25" s="42">
        <v>5495000000</v>
      </c>
      <c r="K25" s="47"/>
    </row>
    <row r="26" spans="1:11" s="61" customFormat="1" ht="95.25" customHeight="1" x14ac:dyDescent="0.25">
      <c r="A26" s="64">
        <v>17</v>
      </c>
      <c r="B26" s="119" t="s">
        <v>201</v>
      </c>
      <c r="C26" s="112" t="s">
        <v>200</v>
      </c>
      <c r="D26" s="42">
        <v>13500000000</v>
      </c>
      <c r="E26" s="42"/>
      <c r="F26" s="42"/>
      <c r="G26" s="42"/>
      <c r="H26" s="42">
        <f t="shared" si="1"/>
        <v>6200000000</v>
      </c>
      <c r="I26" s="42"/>
      <c r="J26" s="42">
        <v>6200000000</v>
      </c>
      <c r="K26" s="47"/>
    </row>
    <row r="27" spans="1:11" s="61" customFormat="1" ht="73.5" customHeight="1" x14ac:dyDescent="0.25">
      <c r="A27" s="64">
        <v>18</v>
      </c>
      <c r="B27" s="119" t="s">
        <v>202</v>
      </c>
      <c r="C27" s="112" t="s">
        <v>183</v>
      </c>
      <c r="D27" s="42">
        <v>2219000000</v>
      </c>
      <c r="E27" s="42"/>
      <c r="F27" s="42"/>
      <c r="G27" s="42"/>
      <c r="H27" s="42">
        <f t="shared" si="1"/>
        <v>800000000</v>
      </c>
      <c r="I27" s="42"/>
      <c r="J27" s="42">
        <v>800000000</v>
      </c>
      <c r="K27" s="47"/>
    </row>
    <row r="28" spans="1:11" s="61" customFormat="1" ht="58.5" customHeight="1" x14ac:dyDescent="0.25">
      <c r="A28" s="64">
        <v>19</v>
      </c>
      <c r="B28" s="119" t="s">
        <v>203</v>
      </c>
      <c r="C28" s="112" t="s">
        <v>183</v>
      </c>
      <c r="D28" s="42">
        <v>1298000000</v>
      </c>
      <c r="E28" s="42"/>
      <c r="F28" s="42"/>
      <c r="G28" s="42"/>
      <c r="H28" s="42">
        <f t="shared" si="1"/>
        <v>70000000</v>
      </c>
      <c r="I28" s="42"/>
      <c r="J28" s="42">
        <v>70000000</v>
      </c>
      <c r="K28" s="47"/>
    </row>
    <row r="29" spans="1:11" s="61" customFormat="1" ht="29.25" customHeight="1" x14ac:dyDescent="0.25">
      <c r="A29" s="64">
        <v>20</v>
      </c>
      <c r="B29" s="119" t="s">
        <v>204</v>
      </c>
      <c r="C29" s="118" t="s">
        <v>200</v>
      </c>
      <c r="D29" s="42">
        <v>5000000000</v>
      </c>
      <c r="E29" s="42"/>
      <c r="F29" s="42"/>
      <c r="G29" s="42"/>
      <c r="H29" s="42">
        <f t="shared" si="1"/>
        <v>51000000</v>
      </c>
      <c r="I29" s="42"/>
      <c r="J29" s="42">
        <v>51000000</v>
      </c>
      <c r="K29" s="47"/>
    </row>
    <row r="30" spans="1:11" s="61" customFormat="1" ht="29.25" customHeight="1" x14ac:dyDescent="0.25">
      <c r="A30" s="64">
        <v>21</v>
      </c>
      <c r="B30" s="119" t="s">
        <v>205</v>
      </c>
      <c r="C30" s="113" t="s">
        <v>195</v>
      </c>
      <c r="D30" s="42">
        <v>5000000000</v>
      </c>
      <c r="E30" s="42"/>
      <c r="F30" s="42"/>
      <c r="G30" s="42"/>
      <c r="H30" s="42">
        <f t="shared" si="1"/>
        <v>2515000000</v>
      </c>
      <c r="I30" s="42"/>
      <c r="J30" s="42">
        <v>2515000000</v>
      </c>
      <c r="K30" s="47"/>
    </row>
    <row r="31" spans="1:11" s="61" customFormat="1" ht="66" customHeight="1" x14ac:dyDescent="0.25">
      <c r="A31" s="64">
        <v>22</v>
      </c>
      <c r="B31" s="119" t="s">
        <v>206</v>
      </c>
      <c r="C31" s="113" t="s">
        <v>195</v>
      </c>
      <c r="D31" s="42">
        <v>13376000000</v>
      </c>
      <c r="E31" s="42"/>
      <c r="F31" s="42"/>
      <c r="G31" s="42"/>
      <c r="H31" s="42">
        <f t="shared" si="1"/>
        <v>1558000000</v>
      </c>
      <c r="I31" s="42"/>
      <c r="J31" s="42">
        <v>1558000000</v>
      </c>
      <c r="K31" s="47"/>
    </row>
    <row r="32" spans="1:11" s="61" customFormat="1" ht="57" customHeight="1" x14ac:dyDescent="0.25">
      <c r="A32" s="64">
        <v>23</v>
      </c>
      <c r="B32" s="119" t="s">
        <v>207</v>
      </c>
      <c r="C32" s="113" t="s">
        <v>195</v>
      </c>
      <c r="D32" s="42">
        <v>12800000000</v>
      </c>
      <c r="E32" s="42"/>
      <c r="F32" s="42"/>
      <c r="G32" s="42"/>
      <c r="H32" s="42">
        <f t="shared" si="1"/>
        <v>1893000000</v>
      </c>
      <c r="I32" s="42"/>
      <c r="J32" s="42">
        <v>1893000000</v>
      </c>
      <c r="K32" s="47"/>
    </row>
    <row r="33" spans="1:11" s="61" customFormat="1" ht="90" customHeight="1" x14ac:dyDescent="0.25">
      <c r="A33" s="64">
        <v>24</v>
      </c>
      <c r="B33" s="119" t="s">
        <v>208</v>
      </c>
      <c r="C33" s="113">
        <v>2024</v>
      </c>
      <c r="D33" s="42">
        <v>1172000000</v>
      </c>
      <c r="E33" s="42"/>
      <c r="F33" s="42"/>
      <c r="G33" s="42"/>
      <c r="H33" s="42">
        <f t="shared" si="1"/>
        <v>11000000</v>
      </c>
      <c r="I33" s="42"/>
      <c r="J33" s="42">
        <v>11000000</v>
      </c>
      <c r="K33" s="47"/>
    </row>
    <row r="34" spans="1:11" s="61" customFormat="1" ht="87" customHeight="1" x14ac:dyDescent="0.25">
      <c r="A34" s="64">
        <v>25</v>
      </c>
      <c r="B34" s="119" t="s">
        <v>209</v>
      </c>
      <c r="C34" s="113">
        <v>2024</v>
      </c>
      <c r="D34" s="42">
        <v>1179000000</v>
      </c>
      <c r="E34" s="42"/>
      <c r="F34" s="42"/>
      <c r="G34" s="42"/>
      <c r="H34" s="42">
        <f t="shared" si="1"/>
        <v>11000000</v>
      </c>
      <c r="I34" s="42"/>
      <c r="J34" s="42">
        <v>11000000</v>
      </c>
      <c r="K34" s="47"/>
    </row>
    <row r="35" spans="1:11" s="61" customFormat="1" ht="33.75" customHeight="1" x14ac:dyDescent="0.25">
      <c r="A35" s="64">
        <v>26</v>
      </c>
      <c r="B35" s="119" t="s">
        <v>210</v>
      </c>
      <c r="C35" s="114" t="s">
        <v>183</v>
      </c>
      <c r="D35" s="42">
        <v>350000000</v>
      </c>
      <c r="E35" s="42"/>
      <c r="F35" s="42"/>
      <c r="G35" s="42"/>
      <c r="H35" s="42">
        <f t="shared" si="1"/>
        <v>3000000</v>
      </c>
      <c r="I35" s="42"/>
      <c r="J35" s="42">
        <v>3000000</v>
      </c>
      <c r="K35" s="47"/>
    </row>
    <row r="36" spans="1:11" s="61" customFormat="1" ht="68.25" customHeight="1" x14ac:dyDescent="0.25">
      <c r="A36" s="64">
        <v>27</v>
      </c>
      <c r="B36" s="119" t="s">
        <v>211</v>
      </c>
      <c r="C36" s="114" t="s">
        <v>212</v>
      </c>
      <c r="D36" s="42">
        <v>2386000000</v>
      </c>
      <c r="E36" s="42"/>
      <c r="F36" s="42"/>
      <c r="G36" s="42"/>
      <c r="H36" s="42">
        <f t="shared" si="1"/>
        <v>1056000000</v>
      </c>
      <c r="I36" s="42"/>
      <c r="J36" s="42">
        <v>1056000000</v>
      </c>
      <c r="K36" s="47"/>
    </row>
    <row r="37" spans="1:11" s="61" customFormat="1" ht="57.75" customHeight="1" x14ac:dyDescent="0.25">
      <c r="A37" s="64">
        <v>28</v>
      </c>
      <c r="B37" s="119" t="s">
        <v>213</v>
      </c>
      <c r="C37" s="114" t="s">
        <v>181</v>
      </c>
      <c r="D37" s="42">
        <v>1650000000</v>
      </c>
      <c r="E37" s="42"/>
      <c r="F37" s="42"/>
      <c r="G37" s="42"/>
      <c r="H37" s="42">
        <f t="shared" si="1"/>
        <v>16000000</v>
      </c>
      <c r="I37" s="42"/>
      <c r="J37" s="42">
        <v>16000000</v>
      </c>
      <c r="K37" s="47"/>
    </row>
    <row r="38" spans="1:11" s="61" customFormat="1" ht="38.25" customHeight="1" x14ac:dyDescent="0.25">
      <c r="A38" s="76" t="s">
        <v>31</v>
      </c>
      <c r="B38" s="116" t="s">
        <v>214</v>
      </c>
      <c r="C38" s="115"/>
      <c r="D38" s="41">
        <f>SUM(D39:D98)</f>
        <v>839753000000</v>
      </c>
      <c r="E38" s="41"/>
      <c r="F38" s="41"/>
      <c r="G38" s="41"/>
      <c r="H38" s="41">
        <f t="shared" ref="H38:J38" si="2">SUM(H39:H98)</f>
        <v>264156000000</v>
      </c>
      <c r="I38" s="41">
        <f t="shared" si="2"/>
        <v>0</v>
      </c>
      <c r="J38" s="41">
        <f t="shared" si="2"/>
        <v>264156000000</v>
      </c>
      <c r="K38" s="59"/>
    </row>
    <row r="39" spans="1:11" s="61" customFormat="1" ht="54.75" customHeight="1" x14ac:dyDescent="0.25">
      <c r="A39" s="64">
        <v>1</v>
      </c>
      <c r="B39" s="110" t="s">
        <v>215</v>
      </c>
      <c r="C39" s="114" t="s">
        <v>216</v>
      </c>
      <c r="D39" s="42">
        <v>25000000000</v>
      </c>
      <c r="E39" s="42"/>
      <c r="F39" s="42"/>
      <c r="G39" s="42"/>
      <c r="H39" s="42">
        <f t="shared" si="1"/>
        <v>2000000000</v>
      </c>
      <c r="I39" s="42"/>
      <c r="J39" s="42">
        <v>2000000000</v>
      </c>
      <c r="K39" s="59"/>
    </row>
    <row r="40" spans="1:11" s="61" customFormat="1" ht="54.75" customHeight="1" x14ac:dyDescent="0.25">
      <c r="A40" s="64">
        <v>2</v>
      </c>
      <c r="B40" s="110" t="s">
        <v>217</v>
      </c>
      <c r="C40" s="114" t="s">
        <v>183</v>
      </c>
      <c r="D40" s="42">
        <v>13000000000</v>
      </c>
      <c r="E40" s="42"/>
      <c r="F40" s="42"/>
      <c r="G40" s="42"/>
      <c r="H40" s="42">
        <f t="shared" si="1"/>
        <v>2000000000</v>
      </c>
      <c r="I40" s="42"/>
      <c r="J40" s="42">
        <v>2000000000</v>
      </c>
      <c r="K40" s="59"/>
    </row>
    <row r="41" spans="1:11" s="61" customFormat="1" ht="45" customHeight="1" x14ac:dyDescent="0.25">
      <c r="A41" s="64">
        <v>3</v>
      </c>
      <c r="B41" s="110" t="s">
        <v>218</v>
      </c>
      <c r="C41" s="114" t="s">
        <v>200</v>
      </c>
      <c r="D41" s="42">
        <v>5000000000</v>
      </c>
      <c r="E41" s="42"/>
      <c r="F41" s="42"/>
      <c r="G41" s="42"/>
      <c r="H41" s="42">
        <f t="shared" si="1"/>
        <v>4000000000</v>
      </c>
      <c r="I41" s="42"/>
      <c r="J41" s="42">
        <v>4000000000</v>
      </c>
      <c r="K41" s="59"/>
    </row>
    <row r="42" spans="1:11" s="61" customFormat="1" ht="58.5" customHeight="1" x14ac:dyDescent="0.25">
      <c r="A42" s="64">
        <v>4</v>
      </c>
      <c r="B42" s="110" t="s">
        <v>219</v>
      </c>
      <c r="C42" s="114" t="s">
        <v>220</v>
      </c>
      <c r="D42" s="42">
        <v>4500000000</v>
      </c>
      <c r="E42" s="42"/>
      <c r="F42" s="42"/>
      <c r="G42" s="42"/>
      <c r="H42" s="42">
        <f t="shared" si="1"/>
        <v>300000000</v>
      </c>
      <c r="I42" s="42"/>
      <c r="J42" s="42">
        <v>300000000</v>
      </c>
      <c r="K42" s="59"/>
    </row>
    <row r="43" spans="1:11" s="61" customFormat="1" ht="42" customHeight="1" x14ac:dyDescent="0.25">
      <c r="A43" s="64">
        <v>5</v>
      </c>
      <c r="B43" s="110" t="s">
        <v>221</v>
      </c>
      <c r="C43" s="114" t="s">
        <v>216</v>
      </c>
      <c r="D43" s="42">
        <v>58619000000</v>
      </c>
      <c r="E43" s="42"/>
      <c r="F43" s="42"/>
      <c r="G43" s="42"/>
      <c r="H43" s="42">
        <f t="shared" si="1"/>
        <v>26158000000</v>
      </c>
      <c r="I43" s="42"/>
      <c r="J43" s="42">
        <v>26158000000</v>
      </c>
      <c r="K43" s="59"/>
    </row>
    <row r="44" spans="1:11" s="61" customFormat="1" ht="70.5" customHeight="1" x14ac:dyDescent="0.25">
      <c r="A44" s="64">
        <v>6</v>
      </c>
      <c r="B44" s="110" t="s">
        <v>222</v>
      </c>
      <c r="C44" s="114" t="s">
        <v>220</v>
      </c>
      <c r="D44" s="42">
        <v>20000000000</v>
      </c>
      <c r="E44" s="42"/>
      <c r="F44" s="42"/>
      <c r="G44" s="42"/>
      <c r="H44" s="42">
        <f t="shared" si="1"/>
        <v>3000000000</v>
      </c>
      <c r="I44" s="42"/>
      <c r="J44" s="42">
        <v>3000000000</v>
      </c>
      <c r="K44" s="59"/>
    </row>
    <row r="45" spans="1:11" s="61" customFormat="1" ht="53.25" customHeight="1" x14ac:dyDescent="0.25">
      <c r="A45" s="64">
        <v>7</v>
      </c>
      <c r="B45" s="110" t="s">
        <v>223</v>
      </c>
      <c r="C45" s="114" t="s">
        <v>224</v>
      </c>
      <c r="D45" s="42">
        <v>13000000000</v>
      </c>
      <c r="E45" s="42"/>
      <c r="F45" s="42"/>
      <c r="G45" s="42"/>
      <c r="H45" s="42">
        <f t="shared" si="1"/>
        <v>3000000000</v>
      </c>
      <c r="I45" s="42"/>
      <c r="J45" s="42">
        <v>3000000000</v>
      </c>
      <c r="K45" s="59"/>
    </row>
    <row r="46" spans="1:11" s="61" customFormat="1" ht="53.25" customHeight="1" x14ac:dyDescent="0.25">
      <c r="A46" s="64">
        <v>8</v>
      </c>
      <c r="B46" s="110" t="s">
        <v>225</v>
      </c>
      <c r="C46" s="114" t="s">
        <v>224</v>
      </c>
      <c r="D46" s="42">
        <v>10000000000</v>
      </c>
      <c r="E46" s="42"/>
      <c r="F46" s="42"/>
      <c r="G46" s="42"/>
      <c r="H46" s="42">
        <f t="shared" si="1"/>
        <v>3000000000</v>
      </c>
      <c r="I46" s="42"/>
      <c r="J46" s="42">
        <v>3000000000</v>
      </c>
      <c r="K46" s="59"/>
    </row>
    <row r="47" spans="1:11" s="61" customFormat="1" ht="53.25" customHeight="1" x14ac:dyDescent="0.25">
      <c r="A47" s="64">
        <v>9</v>
      </c>
      <c r="B47" s="110" t="s">
        <v>226</v>
      </c>
      <c r="C47" s="114" t="s">
        <v>224</v>
      </c>
      <c r="D47" s="42">
        <v>6500000000</v>
      </c>
      <c r="E47" s="42"/>
      <c r="F47" s="42"/>
      <c r="G47" s="42"/>
      <c r="H47" s="42">
        <f t="shared" si="1"/>
        <v>3000000000</v>
      </c>
      <c r="I47" s="42"/>
      <c r="J47" s="42">
        <v>3000000000</v>
      </c>
      <c r="K47" s="59"/>
    </row>
    <row r="48" spans="1:11" s="61" customFormat="1" ht="53.25" customHeight="1" x14ac:dyDescent="0.25">
      <c r="A48" s="64">
        <v>10</v>
      </c>
      <c r="B48" s="110" t="s">
        <v>227</v>
      </c>
      <c r="C48" s="114" t="s">
        <v>224</v>
      </c>
      <c r="D48" s="42">
        <v>8000000000</v>
      </c>
      <c r="E48" s="42"/>
      <c r="F48" s="42"/>
      <c r="G48" s="42"/>
      <c r="H48" s="42">
        <f t="shared" si="1"/>
        <v>3000000000</v>
      </c>
      <c r="I48" s="42"/>
      <c r="J48" s="42">
        <v>3000000000</v>
      </c>
      <c r="K48" s="59"/>
    </row>
    <row r="49" spans="1:11" s="61" customFormat="1" ht="53.25" customHeight="1" x14ac:dyDescent="0.25">
      <c r="A49" s="64">
        <v>11</v>
      </c>
      <c r="B49" s="110" t="s">
        <v>228</v>
      </c>
      <c r="C49" s="113" t="s">
        <v>224</v>
      </c>
      <c r="D49" s="42">
        <v>14950000000</v>
      </c>
      <c r="E49" s="42"/>
      <c r="F49" s="42"/>
      <c r="G49" s="42"/>
      <c r="H49" s="42">
        <f t="shared" si="1"/>
        <v>3000000000</v>
      </c>
      <c r="I49" s="42"/>
      <c r="J49" s="42">
        <v>3000000000</v>
      </c>
      <c r="K49" s="59"/>
    </row>
    <row r="50" spans="1:11" s="61" customFormat="1" ht="61.5" customHeight="1" x14ac:dyDescent="0.25">
      <c r="A50" s="64">
        <v>12</v>
      </c>
      <c r="B50" s="110" t="s">
        <v>229</v>
      </c>
      <c r="C50" s="114" t="s">
        <v>181</v>
      </c>
      <c r="D50" s="42">
        <v>7500000000</v>
      </c>
      <c r="E50" s="42"/>
      <c r="F50" s="42"/>
      <c r="G50" s="42"/>
      <c r="H50" s="42">
        <f t="shared" si="1"/>
        <v>3000000000</v>
      </c>
      <c r="I50" s="42"/>
      <c r="J50" s="42">
        <v>3000000000</v>
      </c>
      <c r="K50" s="59"/>
    </row>
    <row r="51" spans="1:11" s="61" customFormat="1" ht="69.75" customHeight="1" x14ac:dyDescent="0.25">
      <c r="A51" s="64">
        <v>13</v>
      </c>
      <c r="B51" s="110" t="s">
        <v>230</v>
      </c>
      <c r="C51" s="113" t="s">
        <v>181</v>
      </c>
      <c r="D51" s="42">
        <v>7500000000</v>
      </c>
      <c r="E51" s="42"/>
      <c r="F51" s="42"/>
      <c r="G51" s="42"/>
      <c r="H51" s="42">
        <f t="shared" si="1"/>
        <v>3000000000</v>
      </c>
      <c r="I51" s="42"/>
      <c r="J51" s="42">
        <v>3000000000</v>
      </c>
      <c r="K51" s="59"/>
    </row>
    <row r="52" spans="1:11" s="61" customFormat="1" ht="34.5" customHeight="1" x14ac:dyDescent="0.25">
      <c r="A52" s="64">
        <v>14</v>
      </c>
      <c r="B52" s="110" t="s">
        <v>231</v>
      </c>
      <c r="C52" s="113" t="s">
        <v>181</v>
      </c>
      <c r="D52" s="42">
        <v>11500000000</v>
      </c>
      <c r="E52" s="42"/>
      <c r="F52" s="42"/>
      <c r="G52" s="42"/>
      <c r="H52" s="42">
        <f t="shared" si="1"/>
        <v>2000000000</v>
      </c>
      <c r="I52" s="42"/>
      <c r="J52" s="42">
        <v>2000000000</v>
      </c>
      <c r="K52" s="59"/>
    </row>
    <row r="53" spans="1:11" s="61" customFormat="1" ht="34.5" customHeight="1" x14ac:dyDescent="0.25">
      <c r="A53" s="64">
        <v>15</v>
      </c>
      <c r="B53" s="110" t="s">
        <v>232</v>
      </c>
      <c r="C53" s="113" t="s">
        <v>216</v>
      </c>
      <c r="D53" s="42">
        <v>98000000000</v>
      </c>
      <c r="E53" s="42"/>
      <c r="F53" s="42"/>
      <c r="G53" s="42"/>
      <c r="H53" s="42">
        <f t="shared" si="1"/>
        <v>23000000000</v>
      </c>
      <c r="I53" s="42"/>
      <c r="J53" s="42">
        <v>23000000000</v>
      </c>
      <c r="K53" s="59"/>
    </row>
    <row r="54" spans="1:11" s="61" customFormat="1" ht="34.5" customHeight="1" x14ac:dyDescent="0.25">
      <c r="A54" s="64">
        <v>16</v>
      </c>
      <c r="B54" s="110" t="s">
        <v>233</v>
      </c>
      <c r="C54" s="113" t="s">
        <v>195</v>
      </c>
      <c r="D54" s="42">
        <v>70000000000</v>
      </c>
      <c r="E54" s="42"/>
      <c r="F54" s="42"/>
      <c r="G54" s="42"/>
      <c r="H54" s="42">
        <f t="shared" si="1"/>
        <v>20000000000</v>
      </c>
      <c r="I54" s="42"/>
      <c r="J54" s="42">
        <v>20000000000</v>
      </c>
      <c r="K54" s="59"/>
    </row>
    <row r="55" spans="1:11" s="61" customFormat="1" ht="73.5" customHeight="1" x14ac:dyDescent="0.25">
      <c r="A55" s="64">
        <v>17</v>
      </c>
      <c r="B55" s="110" t="s">
        <v>234</v>
      </c>
      <c r="C55" s="113" t="s">
        <v>224</v>
      </c>
      <c r="D55" s="42">
        <v>8600000000</v>
      </c>
      <c r="E55" s="42"/>
      <c r="F55" s="42"/>
      <c r="G55" s="42"/>
      <c r="H55" s="42">
        <f t="shared" si="1"/>
        <v>3500000000</v>
      </c>
      <c r="I55" s="42"/>
      <c r="J55" s="42">
        <v>3500000000</v>
      </c>
      <c r="K55" s="59"/>
    </row>
    <row r="56" spans="1:11" s="61" customFormat="1" ht="72" customHeight="1" x14ac:dyDescent="0.25">
      <c r="A56" s="64">
        <v>18</v>
      </c>
      <c r="B56" s="110" t="s">
        <v>235</v>
      </c>
      <c r="C56" s="113" t="s">
        <v>224</v>
      </c>
      <c r="D56" s="42">
        <v>6800000000</v>
      </c>
      <c r="E56" s="42"/>
      <c r="F56" s="42"/>
      <c r="G56" s="42"/>
      <c r="H56" s="42">
        <f t="shared" si="1"/>
        <v>3000000000</v>
      </c>
      <c r="I56" s="42"/>
      <c r="J56" s="42">
        <v>3000000000</v>
      </c>
      <c r="K56" s="59"/>
    </row>
    <row r="57" spans="1:11" s="61" customFormat="1" ht="34.5" customHeight="1" x14ac:dyDescent="0.25">
      <c r="A57" s="64">
        <v>19</v>
      </c>
      <c r="B57" s="110" t="s">
        <v>236</v>
      </c>
      <c r="C57" s="113" t="s">
        <v>181</v>
      </c>
      <c r="D57" s="42">
        <v>14980000000</v>
      </c>
      <c r="E57" s="42"/>
      <c r="F57" s="42"/>
      <c r="G57" s="42"/>
      <c r="H57" s="42">
        <f t="shared" si="1"/>
        <v>7123000000</v>
      </c>
      <c r="I57" s="42"/>
      <c r="J57" s="42">
        <v>7123000000</v>
      </c>
      <c r="K57" s="59"/>
    </row>
    <row r="58" spans="1:11" s="61" customFormat="1" ht="57.75" customHeight="1" x14ac:dyDescent="0.25">
      <c r="A58" s="64">
        <v>20</v>
      </c>
      <c r="B58" s="110" t="s">
        <v>237</v>
      </c>
      <c r="C58" s="113" t="s">
        <v>238</v>
      </c>
      <c r="D58" s="42">
        <v>14990000000</v>
      </c>
      <c r="E58" s="42"/>
      <c r="F58" s="42"/>
      <c r="G58" s="42"/>
      <c r="H58" s="42">
        <f t="shared" si="1"/>
        <v>5000000000</v>
      </c>
      <c r="I58" s="42"/>
      <c r="J58" s="42">
        <v>5000000000</v>
      </c>
      <c r="K58" s="59"/>
    </row>
    <row r="59" spans="1:11" s="61" customFormat="1" ht="58.5" customHeight="1" x14ac:dyDescent="0.25">
      <c r="A59" s="64">
        <v>21</v>
      </c>
      <c r="B59" s="110" t="s">
        <v>239</v>
      </c>
      <c r="C59" s="113" t="s">
        <v>220</v>
      </c>
      <c r="D59" s="42">
        <v>11000000000</v>
      </c>
      <c r="E59" s="42"/>
      <c r="F59" s="42"/>
      <c r="G59" s="42"/>
      <c r="H59" s="42">
        <f t="shared" si="1"/>
        <v>5000000000</v>
      </c>
      <c r="I59" s="42"/>
      <c r="J59" s="42">
        <v>5000000000</v>
      </c>
      <c r="K59" s="59"/>
    </row>
    <row r="60" spans="1:11" s="61" customFormat="1" ht="75.75" customHeight="1" x14ac:dyDescent="0.25">
      <c r="A60" s="64">
        <v>22</v>
      </c>
      <c r="B60" s="110" t="s">
        <v>240</v>
      </c>
      <c r="C60" s="113" t="s">
        <v>183</v>
      </c>
      <c r="D60" s="42">
        <v>7500000000</v>
      </c>
      <c r="E60" s="42"/>
      <c r="F60" s="42"/>
      <c r="G60" s="42"/>
      <c r="H60" s="42">
        <f t="shared" si="1"/>
        <v>2500000000</v>
      </c>
      <c r="I60" s="42"/>
      <c r="J60" s="42">
        <v>2500000000</v>
      </c>
      <c r="K60" s="59"/>
    </row>
    <row r="61" spans="1:11" s="61" customFormat="1" ht="156.75" customHeight="1" x14ac:dyDescent="0.25">
      <c r="A61" s="64">
        <v>23</v>
      </c>
      <c r="B61" s="110" t="s">
        <v>241</v>
      </c>
      <c r="C61" s="113" t="s">
        <v>220</v>
      </c>
      <c r="D61" s="42">
        <v>7000000000</v>
      </c>
      <c r="E61" s="42"/>
      <c r="F61" s="42"/>
      <c r="G61" s="42"/>
      <c r="H61" s="42">
        <f t="shared" si="1"/>
        <v>3000000000</v>
      </c>
      <c r="I61" s="42"/>
      <c r="J61" s="42">
        <v>3000000000</v>
      </c>
      <c r="K61" s="59"/>
    </row>
    <row r="62" spans="1:11" s="61" customFormat="1" ht="42.75" customHeight="1" x14ac:dyDescent="0.25">
      <c r="A62" s="64">
        <v>24</v>
      </c>
      <c r="B62" s="110" t="s">
        <v>242</v>
      </c>
      <c r="C62" s="113" t="s">
        <v>220</v>
      </c>
      <c r="D62" s="42">
        <v>4383000000</v>
      </c>
      <c r="E62" s="42"/>
      <c r="F62" s="42"/>
      <c r="G62" s="42"/>
      <c r="H62" s="42">
        <f t="shared" si="1"/>
        <v>3000000000</v>
      </c>
      <c r="I62" s="42"/>
      <c r="J62" s="42">
        <v>3000000000</v>
      </c>
      <c r="K62" s="59"/>
    </row>
    <row r="63" spans="1:11" s="61" customFormat="1" ht="217.5" customHeight="1" x14ac:dyDescent="0.25">
      <c r="A63" s="64">
        <v>25</v>
      </c>
      <c r="B63" s="110" t="s">
        <v>243</v>
      </c>
      <c r="C63" s="113" t="s">
        <v>224</v>
      </c>
      <c r="D63" s="42">
        <v>5239000000</v>
      </c>
      <c r="E63" s="42"/>
      <c r="F63" s="42"/>
      <c r="G63" s="42"/>
      <c r="H63" s="42">
        <f t="shared" si="1"/>
        <v>3000000000</v>
      </c>
      <c r="I63" s="42"/>
      <c r="J63" s="42">
        <v>3000000000</v>
      </c>
      <c r="K63" s="59"/>
    </row>
    <row r="64" spans="1:11" s="61" customFormat="1" ht="72" customHeight="1" x14ac:dyDescent="0.25">
      <c r="A64" s="64">
        <v>26</v>
      </c>
      <c r="B64" s="110" t="s">
        <v>244</v>
      </c>
      <c r="C64" s="113">
        <v>2025</v>
      </c>
      <c r="D64" s="42">
        <v>2900000000</v>
      </c>
      <c r="E64" s="42"/>
      <c r="F64" s="42"/>
      <c r="G64" s="42"/>
      <c r="H64" s="42">
        <f t="shared" si="1"/>
        <v>300000000</v>
      </c>
      <c r="I64" s="42"/>
      <c r="J64" s="42">
        <v>300000000</v>
      </c>
      <c r="K64" s="59"/>
    </row>
    <row r="65" spans="1:11" s="61" customFormat="1" ht="72" customHeight="1" x14ac:dyDescent="0.25">
      <c r="A65" s="64">
        <v>27</v>
      </c>
      <c r="B65" s="110" t="s">
        <v>245</v>
      </c>
      <c r="C65" s="113">
        <v>2025</v>
      </c>
      <c r="D65" s="42">
        <v>1200000000</v>
      </c>
      <c r="E65" s="42"/>
      <c r="F65" s="42"/>
      <c r="G65" s="42"/>
      <c r="H65" s="42">
        <f t="shared" si="1"/>
        <v>350000000</v>
      </c>
      <c r="I65" s="42"/>
      <c r="J65" s="42">
        <v>350000000</v>
      </c>
      <c r="K65" s="59"/>
    </row>
    <row r="66" spans="1:11" s="61" customFormat="1" ht="72" customHeight="1" x14ac:dyDescent="0.25">
      <c r="A66" s="64">
        <v>28</v>
      </c>
      <c r="B66" s="110" t="s">
        <v>246</v>
      </c>
      <c r="C66" s="113">
        <v>2025</v>
      </c>
      <c r="D66" s="42">
        <v>1062000000</v>
      </c>
      <c r="E66" s="42"/>
      <c r="F66" s="42"/>
      <c r="G66" s="42"/>
      <c r="H66" s="42">
        <f t="shared" si="1"/>
        <v>250000000</v>
      </c>
      <c r="I66" s="42"/>
      <c r="J66" s="42">
        <v>250000000</v>
      </c>
      <c r="K66" s="59"/>
    </row>
    <row r="67" spans="1:11" s="61" customFormat="1" ht="59.25" customHeight="1" x14ac:dyDescent="0.25">
      <c r="A67" s="64">
        <v>29</v>
      </c>
      <c r="B67" s="110" t="s">
        <v>247</v>
      </c>
      <c r="C67" s="113" t="s">
        <v>224</v>
      </c>
      <c r="D67" s="42">
        <v>6458000000</v>
      </c>
      <c r="E67" s="42"/>
      <c r="F67" s="42"/>
      <c r="G67" s="42"/>
      <c r="H67" s="42">
        <f t="shared" si="1"/>
        <v>3000000000</v>
      </c>
      <c r="I67" s="42"/>
      <c r="J67" s="42">
        <v>3000000000</v>
      </c>
      <c r="K67" s="59"/>
    </row>
    <row r="68" spans="1:11" s="61" customFormat="1" ht="59.25" customHeight="1" x14ac:dyDescent="0.25">
      <c r="A68" s="64">
        <v>30</v>
      </c>
      <c r="B68" s="110" t="s">
        <v>248</v>
      </c>
      <c r="C68" s="113" t="s">
        <v>249</v>
      </c>
      <c r="D68" s="42">
        <v>1071000000</v>
      </c>
      <c r="E68" s="42"/>
      <c r="F68" s="42"/>
      <c r="G68" s="42"/>
      <c r="H68" s="42">
        <f t="shared" si="1"/>
        <v>1650000000</v>
      </c>
      <c r="I68" s="42"/>
      <c r="J68" s="42">
        <v>1650000000</v>
      </c>
      <c r="K68" s="59"/>
    </row>
    <row r="69" spans="1:11" s="61" customFormat="1" ht="59.25" customHeight="1" x14ac:dyDescent="0.25">
      <c r="A69" s="64">
        <v>31</v>
      </c>
      <c r="B69" s="110" t="s">
        <v>250</v>
      </c>
      <c r="C69" s="113">
        <v>2025</v>
      </c>
      <c r="D69" s="42">
        <v>1200000000</v>
      </c>
      <c r="E69" s="42"/>
      <c r="F69" s="42"/>
      <c r="G69" s="42"/>
      <c r="H69" s="42">
        <f t="shared" ref="H69:H98" si="3">J69</f>
        <v>475000000</v>
      </c>
      <c r="I69" s="42"/>
      <c r="J69" s="42">
        <v>475000000</v>
      </c>
      <c r="K69" s="59"/>
    </row>
    <row r="70" spans="1:11" s="61" customFormat="1" ht="59.25" customHeight="1" x14ac:dyDescent="0.25">
      <c r="A70" s="64">
        <v>32</v>
      </c>
      <c r="B70" s="110" t="s">
        <v>251</v>
      </c>
      <c r="C70" s="113">
        <v>2025</v>
      </c>
      <c r="D70" s="42">
        <v>1200000000</v>
      </c>
      <c r="E70" s="42"/>
      <c r="F70" s="42"/>
      <c r="G70" s="42"/>
      <c r="H70" s="42">
        <f t="shared" si="3"/>
        <v>450000000</v>
      </c>
      <c r="I70" s="42"/>
      <c r="J70" s="42">
        <v>450000000</v>
      </c>
      <c r="K70" s="59"/>
    </row>
    <row r="71" spans="1:11" s="61" customFormat="1" ht="72" customHeight="1" x14ac:dyDescent="0.25">
      <c r="A71" s="64">
        <v>33</v>
      </c>
      <c r="B71" s="110" t="s">
        <v>252</v>
      </c>
      <c r="C71" s="113" t="s">
        <v>220</v>
      </c>
      <c r="D71" s="42">
        <v>9500000000</v>
      </c>
      <c r="E71" s="42"/>
      <c r="F71" s="42"/>
      <c r="G71" s="42"/>
      <c r="H71" s="42">
        <f t="shared" si="3"/>
        <v>3000000000</v>
      </c>
      <c r="I71" s="42"/>
      <c r="J71" s="42">
        <v>3000000000</v>
      </c>
      <c r="K71" s="59"/>
    </row>
    <row r="72" spans="1:11" s="61" customFormat="1" ht="72.75" customHeight="1" x14ac:dyDescent="0.25">
      <c r="A72" s="64">
        <v>34</v>
      </c>
      <c r="B72" s="110" t="s">
        <v>253</v>
      </c>
      <c r="C72" s="113" t="s">
        <v>220</v>
      </c>
      <c r="D72" s="42">
        <v>10000000000</v>
      </c>
      <c r="E72" s="42"/>
      <c r="F72" s="42"/>
      <c r="G72" s="42"/>
      <c r="H72" s="42">
        <f t="shared" si="3"/>
        <v>4000000000</v>
      </c>
      <c r="I72" s="42"/>
      <c r="J72" s="42">
        <v>4000000000</v>
      </c>
      <c r="K72" s="59"/>
    </row>
    <row r="73" spans="1:11" s="61" customFormat="1" ht="39" customHeight="1" x14ac:dyDescent="0.25">
      <c r="A73" s="64">
        <v>35</v>
      </c>
      <c r="B73" s="110" t="s">
        <v>254</v>
      </c>
      <c r="C73" s="113" t="s">
        <v>220</v>
      </c>
      <c r="D73" s="42">
        <v>14800000000</v>
      </c>
      <c r="E73" s="42"/>
      <c r="F73" s="42"/>
      <c r="G73" s="42"/>
      <c r="H73" s="42">
        <f t="shared" si="3"/>
        <v>4000000000</v>
      </c>
      <c r="I73" s="42"/>
      <c r="J73" s="42">
        <v>4000000000</v>
      </c>
      <c r="K73" s="59"/>
    </row>
    <row r="74" spans="1:11" s="61" customFormat="1" ht="87" customHeight="1" x14ac:dyDescent="0.25">
      <c r="A74" s="64">
        <v>36</v>
      </c>
      <c r="B74" s="110" t="s">
        <v>255</v>
      </c>
      <c r="C74" s="113" t="s">
        <v>220</v>
      </c>
      <c r="D74" s="42">
        <v>14900000000</v>
      </c>
      <c r="E74" s="42"/>
      <c r="F74" s="42"/>
      <c r="G74" s="42"/>
      <c r="H74" s="42">
        <f t="shared" si="3"/>
        <v>5000000000</v>
      </c>
      <c r="I74" s="42"/>
      <c r="J74" s="42">
        <v>5000000000</v>
      </c>
      <c r="K74" s="59"/>
    </row>
    <row r="75" spans="1:11" s="61" customFormat="1" ht="38.25" customHeight="1" x14ac:dyDescent="0.25">
      <c r="A75" s="64">
        <v>37</v>
      </c>
      <c r="B75" s="110" t="s">
        <v>256</v>
      </c>
      <c r="C75" s="113" t="s">
        <v>195</v>
      </c>
      <c r="D75" s="42">
        <v>14129000000</v>
      </c>
      <c r="E75" s="42"/>
      <c r="F75" s="42"/>
      <c r="G75" s="42"/>
      <c r="H75" s="42">
        <f t="shared" si="3"/>
        <v>3500000000</v>
      </c>
      <c r="I75" s="42"/>
      <c r="J75" s="42">
        <v>3500000000</v>
      </c>
      <c r="K75" s="59"/>
    </row>
    <row r="76" spans="1:11" s="61" customFormat="1" ht="52.5" customHeight="1" x14ac:dyDescent="0.25">
      <c r="A76" s="64">
        <v>38</v>
      </c>
      <c r="B76" s="110" t="s">
        <v>257</v>
      </c>
      <c r="C76" s="113" t="s">
        <v>192</v>
      </c>
      <c r="D76" s="42">
        <v>7500000000</v>
      </c>
      <c r="E76" s="42"/>
      <c r="F76" s="42"/>
      <c r="G76" s="42"/>
      <c r="H76" s="42">
        <f t="shared" si="3"/>
        <v>4000000000</v>
      </c>
      <c r="I76" s="42"/>
      <c r="J76" s="42">
        <v>4000000000</v>
      </c>
      <c r="K76" s="59"/>
    </row>
    <row r="77" spans="1:11" s="61" customFormat="1" ht="57" customHeight="1" x14ac:dyDescent="0.25">
      <c r="A77" s="64">
        <v>39</v>
      </c>
      <c r="B77" s="110" t="s">
        <v>258</v>
      </c>
      <c r="C77" s="113" t="s">
        <v>192</v>
      </c>
      <c r="D77" s="42">
        <v>8931000000</v>
      </c>
      <c r="E77" s="42"/>
      <c r="F77" s="42"/>
      <c r="G77" s="42"/>
      <c r="H77" s="42">
        <f t="shared" si="3"/>
        <v>2900000000</v>
      </c>
      <c r="I77" s="42"/>
      <c r="J77" s="42">
        <v>2900000000</v>
      </c>
      <c r="K77" s="59"/>
    </row>
    <row r="78" spans="1:11" s="61" customFormat="1" ht="58.5" customHeight="1" x14ac:dyDescent="0.25">
      <c r="A78" s="64">
        <v>40</v>
      </c>
      <c r="B78" s="110" t="s">
        <v>259</v>
      </c>
      <c r="C78" s="113" t="s">
        <v>181</v>
      </c>
      <c r="D78" s="42">
        <v>11484000000</v>
      </c>
      <c r="E78" s="42"/>
      <c r="F78" s="42"/>
      <c r="G78" s="42"/>
      <c r="H78" s="42">
        <f t="shared" si="3"/>
        <v>8000000000</v>
      </c>
      <c r="I78" s="42"/>
      <c r="J78" s="42">
        <v>8000000000</v>
      </c>
      <c r="K78" s="59"/>
    </row>
    <row r="79" spans="1:11" s="61" customFormat="1" ht="45.75" customHeight="1" x14ac:dyDescent="0.25">
      <c r="A79" s="64">
        <v>41</v>
      </c>
      <c r="B79" s="110" t="s">
        <v>260</v>
      </c>
      <c r="C79" s="113" t="s">
        <v>181</v>
      </c>
      <c r="D79" s="42">
        <v>14950000000</v>
      </c>
      <c r="E79" s="42"/>
      <c r="F79" s="42"/>
      <c r="G79" s="42"/>
      <c r="H79" s="42">
        <f t="shared" si="3"/>
        <v>6000000000</v>
      </c>
      <c r="I79" s="42"/>
      <c r="J79" s="42">
        <v>6000000000</v>
      </c>
      <c r="K79" s="59"/>
    </row>
    <row r="80" spans="1:11" s="61" customFormat="1" ht="55.5" customHeight="1" x14ac:dyDescent="0.25">
      <c r="A80" s="64">
        <v>42</v>
      </c>
      <c r="B80" s="110" t="s">
        <v>280</v>
      </c>
      <c r="C80" s="113" t="s">
        <v>181</v>
      </c>
      <c r="D80" s="42">
        <v>29601000000</v>
      </c>
      <c r="E80" s="42"/>
      <c r="F80" s="42"/>
      <c r="G80" s="42"/>
      <c r="H80" s="42">
        <f t="shared" si="3"/>
        <v>10000000000</v>
      </c>
      <c r="I80" s="42"/>
      <c r="J80" s="42">
        <v>10000000000</v>
      </c>
      <c r="K80" s="59"/>
    </row>
    <row r="81" spans="1:11" s="61" customFormat="1" ht="54" customHeight="1" x14ac:dyDescent="0.25">
      <c r="A81" s="64">
        <v>43</v>
      </c>
      <c r="B81" s="110" t="s">
        <v>261</v>
      </c>
      <c r="C81" s="113" t="s">
        <v>192</v>
      </c>
      <c r="D81" s="42">
        <v>14900000000</v>
      </c>
      <c r="E81" s="42"/>
      <c r="F81" s="42"/>
      <c r="G81" s="42"/>
      <c r="H81" s="42">
        <f t="shared" si="3"/>
        <v>5000000000</v>
      </c>
      <c r="I81" s="42"/>
      <c r="J81" s="42">
        <v>5000000000</v>
      </c>
      <c r="K81" s="59"/>
    </row>
    <row r="82" spans="1:11" s="61" customFormat="1" ht="49.5" customHeight="1" x14ac:dyDescent="0.25">
      <c r="A82" s="64">
        <v>44</v>
      </c>
      <c r="B82" s="110" t="s">
        <v>262</v>
      </c>
      <c r="C82" s="113" t="s">
        <v>263</v>
      </c>
      <c r="D82" s="42">
        <v>14950000000</v>
      </c>
      <c r="E82" s="42"/>
      <c r="F82" s="42"/>
      <c r="G82" s="42"/>
      <c r="H82" s="42">
        <f t="shared" si="3"/>
        <v>5000000000</v>
      </c>
      <c r="I82" s="42"/>
      <c r="J82" s="42">
        <v>5000000000</v>
      </c>
      <c r="K82" s="59"/>
    </row>
    <row r="83" spans="1:11" s="61" customFormat="1" ht="39.75" customHeight="1" x14ac:dyDescent="0.25">
      <c r="A83" s="64">
        <v>45</v>
      </c>
      <c r="B83" s="110" t="s">
        <v>264</v>
      </c>
      <c r="C83" s="113" t="s">
        <v>265</v>
      </c>
      <c r="D83" s="42">
        <v>12376000000</v>
      </c>
      <c r="E83" s="42"/>
      <c r="F83" s="42"/>
      <c r="G83" s="42"/>
      <c r="H83" s="42">
        <f t="shared" si="3"/>
        <v>5000000000</v>
      </c>
      <c r="I83" s="42"/>
      <c r="J83" s="42">
        <v>5000000000</v>
      </c>
      <c r="K83" s="59"/>
    </row>
    <row r="84" spans="1:11" s="61" customFormat="1" ht="62.25" customHeight="1" x14ac:dyDescent="0.25">
      <c r="A84" s="64">
        <v>46</v>
      </c>
      <c r="B84" s="110" t="s">
        <v>283</v>
      </c>
      <c r="C84" s="113" t="s">
        <v>183</v>
      </c>
      <c r="D84" s="42">
        <v>20000000000</v>
      </c>
      <c r="E84" s="42"/>
      <c r="F84" s="42"/>
      <c r="G84" s="42"/>
      <c r="H84" s="42">
        <f t="shared" si="3"/>
        <v>5000000000</v>
      </c>
      <c r="I84" s="42"/>
      <c r="J84" s="42">
        <v>5000000000</v>
      </c>
      <c r="K84" s="59"/>
    </row>
    <row r="85" spans="1:11" s="61" customFormat="1" ht="58.5" customHeight="1" x14ac:dyDescent="0.25">
      <c r="A85" s="64">
        <v>47</v>
      </c>
      <c r="B85" s="110" t="s">
        <v>266</v>
      </c>
      <c r="C85" s="113" t="s">
        <v>181</v>
      </c>
      <c r="D85" s="42">
        <v>14900000000</v>
      </c>
      <c r="E85" s="42"/>
      <c r="F85" s="42"/>
      <c r="G85" s="42"/>
      <c r="H85" s="42">
        <f t="shared" si="3"/>
        <v>5000000000</v>
      </c>
      <c r="I85" s="42"/>
      <c r="J85" s="42">
        <v>5000000000</v>
      </c>
      <c r="K85" s="59"/>
    </row>
    <row r="86" spans="1:11" s="61" customFormat="1" ht="69.75" customHeight="1" x14ac:dyDescent="0.25">
      <c r="A86" s="64">
        <v>48</v>
      </c>
      <c r="B86" s="110" t="s">
        <v>267</v>
      </c>
      <c r="C86" s="113" t="s">
        <v>181</v>
      </c>
      <c r="D86" s="42">
        <v>5539000000</v>
      </c>
      <c r="E86" s="42"/>
      <c r="F86" s="42"/>
      <c r="G86" s="42"/>
      <c r="H86" s="42">
        <f t="shared" si="3"/>
        <v>3000000000</v>
      </c>
      <c r="I86" s="42"/>
      <c r="J86" s="42">
        <v>3000000000</v>
      </c>
      <c r="K86" s="59"/>
    </row>
    <row r="87" spans="1:11" s="61" customFormat="1" ht="73.5" customHeight="1" x14ac:dyDescent="0.25">
      <c r="A87" s="64">
        <v>49</v>
      </c>
      <c r="B87" s="110" t="s">
        <v>268</v>
      </c>
      <c r="C87" s="113" t="s">
        <v>183</v>
      </c>
      <c r="D87" s="42">
        <v>1400000000</v>
      </c>
      <c r="E87" s="42"/>
      <c r="F87" s="42"/>
      <c r="G87" s="42"/>
      <c r="H87" s="42">
        <f t="shared" si="3"/>
        <v>700000000</v>
      </c>
      <c r="I87" s="42"/>
      <c r="J87" s="42">
        <v>700000000</v>
      </c>
      <c r="K87" s="59"/>
    </row>
    <row r="88" spans="1:11" s="61" customFormat="1" ht="54.75" customHeight="1" x14ac:dyDescent="0.25">
      <c r="A88" s="64">
        <v>50</v>
      </c>
      <c r="B88" s="110" t="s">
        <v>269</v>
      </c>
      <c r="C88" s="113">
        <v>2024</v>
      </c>
      <c r="D88" s="42">
        <v>14865000000</v>
      </c>
      <c r="E88" s="42"/>
      <c r="F88" s="42"/>
      <c r="G88" s="42"/>
      <c r="H88" s="42">
        <f t="shared" si="3"/>
        <v>6000000000</v>
      </c>
      <c r="I88" s="42"/>
      <c r="J88" s="42">
        <v>6000000000</v>
      </c>
      <c r="K88" s="59"/>
    </row>
    <row r="89" spans="1:11" s="61" customFormat="1" ht="66.75" customHeight="1" x14ac:dyDescent="0.25">
      <c r="A89" s="64">
        <v>51</v>
      </c>
      <c r="B89" s="110" t="s">
        <v>270</v>
      </c>
      <c r="C89" s="113" t="s">
        <v>183</v>
      </c>
      <c r="D89" s="42">
        <v>7895000000</v>
      </c>
      <c r="E89" s="42"/>
      <c r="F89" s="42"/>
      <c r="G89" s="42"/>
      <c r="H89" s="42">
        <f t="shared" si="3"/>
        <v>3000000000</v>
      </c>
      <c r="I89" s="42"/>
      <c r="J89" s="42">
        <v>3000000000</v>
      </c>
      <c r="K89" s="59"/>
    </row>
    <row r="90" spans="1:11" s="61" customFormat="1" ht="60" customHeight="1" x14ac:dyDescent="0.25">
      <c r="A90" s="64">
        <v>52</v>
      </c>
      <c r="B90" s="110" t="s">
        <v>271</v>
      </c>
      <c r="C90" s="112" t="s">
        <v>181</v>
      </c>
      <c r="D90" s="42">
        <v>6276000000</v>
      </c>
      <c r="E90" s="42"/>
      <c r="F90" s="42"/>
      <c r="G90" s="42"/>
      <c r="H90" s="42">
        <f t="shared" si="3"/>
        <v>3000000000</v>
      </c>
      <c r="I90" s="42"/>
      <c r="J90" s="42">
        <v>3000000000</v>
      </c>
      <c r="K90" s="59"/>
    </row>
    <row r="91" spans="1:11" s="61" customFormat="1" ht="112.5" customHeight="1" x14ac:dyDescent="0.25">
      <c r="A91" s="64">
        <v>53</v>
      </c>
      <c r="B91" s="111" t="s">
        <v>272</v>
      </c>
      <c r="C91" s="112" t="s">
        <v>183</v>
      </c>
      <c r="D91" s="42">
        <v>10197000000</v>
      </c>
      <c r="E91" s="42"/>
      <c r="F91" s="42"/>
      <c r="G91" s="42"/>
      <c r="H91" s="42">
        <f t="shared" si="3"/>
        <v>3000000000</v>
      </c>
      <c r="I91" s="42"/>
      <c r="J91" s="42">
        <v>3000000000</v>
      </c>
      <c r="K91" s="59"/>
    </row>
    <row r="92" spans="1:11" s="61" customFormat="1" ht="51.75" customHeight="1" x14ac:dyDescent="0.25">
      <c r="A92" s="64">
        <v>54</v>
      </c>
      <c r="B92" s="111" t="s">
        <v>273</v>
      </c>
      <c r="C92" s="112" t="s">
        <v>224</v>
      </c>
      <c r="D92" s="42">
        <v>14800000000</v>
      </c>
      <c r="E92" s="42"/>
      <c r="F92" s="42"/>
      <c r="G92" s="42"/>
      <c r="H92" s="42">
        <f t="shared" si="3"/>
        <v>4000000000</v>
      </c>
      <c r="I92" s="42"/>
      <c r="J92" s="42">
        <v>4000000000</v>
      </c>
      <c r="K92" s="59"/>
    </row>
    <row r="93" spans="1:11" s="61" customFormat="1" ht="55.5" customHeight="1" x14ac:dyDescent="0.25">
      <c r="A93" s="64">
        <v>55</v>
      </c>
      <c r="B93" s="111" t="s">
        <v>274</v>
      </c>
      <c r="C93" s="112" t="s">
        <v>224</v>
      </c>
      <c r="D93" s="42">
        <v>14950000000</v>
      </c>
      <c r="E93" s="42"/>
      <c r="F93" s="42"/>
      <c r="G93" s="42"/>
      <c r="H93" s="42">
        <f t="shared" si="3"/>
        <v>4000000000</v>
      </c>
      <c r="I93" s="42"/>
      <c r="J93" s="42">
        <v>4000000000</v>
      </c>
      <c r="K93" s="59"/>
    </row>
    <row r="94" spans="1:11" s="61" customFormat="1" ht="58.5" customHeight="1" x14ac:dyDescent="0.25">
      <c r="A94" s="64">
        <v>56</v>
      </c>
      <c r="B94" s="111" t="s">
        <v>275</v>
      </c>
      <c r="C94" s="112" t="s">
        <v>224</v>
      </c>
      <c r="D94" s="42">
        <v>7000000000</v>
      </c>
      <c r="E94" s="42"/>
      <c r="F94" s="42"/>
      <c r="G94" s="42"/>
      <c r="H94" s="42">
        <f t="shared" si="3"/>
        <v>3000000000</v>
      </c>
      <c r="I94" s="42"/>
      <c r="J94" s="42">
        <v>3000000000</v>
      </c>
      <c r="K94" s="59"/>
    </row>
    <row r="95" spans="1:11" s="61" customFormat="1" ht="127.5" customHeight="1" x14ac:dyDescent="0.25">
      <c r="A95" s="64">
        <v>57</v>
      </c>
      <c r="B95" s="111" t="s">
        <v>276</v>
      </c>
      <c r="C95" s="112" t="s">
        <v>224</v>
      </c>
      <c r="D95" s="42">
        <v>19000000000</v>
      </c>
      <c r="E95" s="42"/>
      <c r="F95" s="42"/>
      <c r="G95" s="42"/>
      <c r="H95" s="42">
        <f t="shared" si="3"/>
        <v>5000000000</v>
      </c>
      <c r="I95" s="42"/>
      <c r="J95" s="42">
        <v>5000000000</v>
      </c>
      <c r="K95" s="59"/>
    </row>
    <row r="96" spans="1:11" s="61" customFormat="1" ht="102" customHeight="1" x14ac:dyDescent="0.25">
      <c r="A96" s="64">
        <v>58</v>
      </c>
      <c r="B96" s="111" t="s">
        <v>277</v>
      </c>
      <c r="C96" s="112" t="s">
        <v>224</v>
      </c>
      <c r="D96" s="42">
        <v>18000000000</v>
      </c>
      <c r="E96" s="42"/>
      <c r="F96" s="42"/>
      <c r="G96" s="42"/>
      <c r="H96" s="42">
        <f t="shared" si="3"/>
        <v>3000000000</v>
      </c>
      <c r="I96" s="42"/>
      <c r="J96" s="42">
        <v>3000000000</v>
      </c>
      <c r="K96" s="59"/>
    </row>
    <row r="97" spans="1:11" s="61" customFormat="1" ht="56.25" customHeight="1" x14ac:dyDescent="0.25">
      <c r="A97" s="64">
        <v>59</v>
      </c>
      <c r="B97" s="111" t="s">
        <v>278</v>
      </c>
      <c r="C97" s="112" t="s">
        <v>224</v>
      </c>
      <c r="D97" s="42">
        <v>18409000000</v>
      </c>
      <c r="E97" s="42"/>
      <c r="F97" s="42"/>
      <c r="G97" s="42"/>
      <c r="H97" s="42">
        <f t="shared" si="3"/>
        <v>3000000000</v>
      </c>
      <c r="I97" s="42"/>
      <c r="J97" s="42">
        <v>3000000000</v>
      </c>
      <c r="K97" s="59"/>
    </row>
    <row r="98" spans="1:11" s="61" customFormat="1" ht="59.25" customHeight="1" x14ac:dyDescent="0.25">
      <c r="A98" s="64">
        <v>60</v>
      </c>
      <c r="B98" s="111" t="s">
        <v>279</v>
      </c>
      <c r="C98" s="112" t="s">
        <v>224</v>
      </c>
      <c r="D98" s="42">
        <v>19849000000</v>
      </c>
      <c r="E98" s="42"/>
      <c r="F98" s="42"/>
      <c r="G98" s="42"/>
      <c r="H98" s="42">
        <f t="shared" si="3"/>
        <v>3000000000</v>
      </c>
      <c r="I98" s="42"/>
      <c r="J98" s="42">
        <v>3000000000</v>
      </c>
      <c r="K98" s="59"/>
    </row>
  </sheetData>
  <mergeCells count="16">
    <mergeCell ref="A5:A7"/>
    <mergeCell ref="H1:K1"/>
    <mergeCell ref="B2:K2"/>
    <mergeCell ref="B3:K3"/>
    <mergeCell ref="H4:K4"/>
    <mergeCell ref="B5:B7"/>
    <mergeCell ref="C5:C7"/>
    <mergeCell ref="D6:D7"/>
    <mergeCell ref="E6:E7"/>
    <mergeCell ref="F5:F7"/>
    <mergeCell ref="G5:G7"/>
    <mergeCell ref="H6:H7"/>
    <mergeCell ref="I6:I7"/>
    <mergeCell ref="J6:K6"/>
    <mergeCell ref="D5:E5"/>
    <mergeCell ref="H5:K5"/>
  </mergeCells>
  <printOptions horizontalCentered="1"/>
  <pageMargins left="0.2" right="0.2" top="0.5" bottom="0.5" header="0.3" footer="0.3"/>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3"/>
  <sheetViews>
    <sheetView workbookViewId="0">
      <selection activeCell="A19" sqref="A19"/>
    </sheetView>
  </sheetViews>
  <sheetFormatPr defaultColWidth="9.140625" defaultRowHeight="16.5" x14ac:dyDescent="0.25"/>
  <cols>
    <col min="1" max="1" width="55" style="25" customWidth="1"/>
    <col min="2" max="3" width="13.7109375" style="25" customWidth="1"/>
    <col min="4" max="4" width="15.85546875" style="25" customWidth="1"/>
    <col min="5" max="6" width="13.7109375" style="25" customWidth="1"/>
    <col min="7" max="7" width="16.140625" style="25" customWidth="1"/>
    <col min="8" max="8" width="10.28515625" style="25" bestFit="1" customWidth="1"/>
    <col min="9" max="16384" width="9.140625" style="25"/>
  </cols>
  <sheetData>
    <row r="1" spans="1:7" ht="16.5" customHeight="1" x14ac:dyDescent="0.25">
      <c r="A1" s="24" t="s">
        <v>77</v>
      </c>
      <c r="B1" s="34"/>
      <c r="C1" s="24"/>
      <c r="D1" s="141" t="s">
        <v>61</v>
      </c>
      <c r="E1" s="141"/>
      <c r="F1" s="141"/>
      <c r="G1" s="141"/>
    </row>
    <row r="2" spans="1:7" ht="18.75" x14ac:dyDescent="0.25">
      <c r="A2" s="139" t="s">
        <v>281</v>
      </c>
      <c r="B2" s="139"/>
      <c r="C2" s="139"/>
      <c r="D2" s="139"/>
      <c r="E2" s="139"/>
      <c r="F2" s="139"/>
      <c r="G2" s="139"/>
    </row>
    <row r="3" spans="1:7" ht="16.5" customHeight="1" x14ac:dyDescent="0.25">
      <c r="A3" s="163" t="s">
        <v>291</v>
      </c>
      <c r="B3" s="163"/>
      <c r="C3" s="163"/>
      <c r="D3" s="163"/>
      <c r="E3" s="163"/>
      <c r="F3" s="163"/>
      <c r="G3" s="163"/>
    </row>
    <row r="4" spans="1:7" x14ac:dyDescent="0.25">
      <c r="D4" s="138" t="s">
        <v>73</v>
      </c>
      <c r="E4" s="138"/>
      <c r="F4" s="138"/>
      <c r="G4" s="138"/>
    </row>
    <row r="5" spans="1:7" ht="25.5" customHeight="1" x14ac:dyDescent="0.25">
      <c r="A5" s="142" t="s">
        <v>17</v>
      </c>
      <c r="B5" s="144" t="s">
        <v>290</v>
      </c>
      <c r="C5" s="162"/>
      <c r="D5" s="145"/>
      <c r="E5" s="144" t="s">
        <v>282</v>
      </c>
      <c r="F5" s="162"/>
      <c r="G5" s="145"/>
    </row>
    <row r="6" spans="1:7" ht="23.25" customHeight="1" x14ac:dyDescent="0.25">
      <c r="A6" s="143"/>
      <c r="B6" s="35" t="s">
        <v>62</v>
      </c>
      <c r="C6" s="35" t="s">
        <v>63</v>
      </c>
      <c r="D6" s="20" t="s">
        <v>64</v>
      </c>
      <c r="E6" s="35" t="s">
        <v>62</v>
      </c>
      <c r="F6" s="35" t="s">
        <v>63</v>
      </c>
      <c r="G6" s="20" t="s">
        <v>64</v>
      </c>
    </row>
    <row r="7" spans="1:7" ht="23.1" customHeight="1" x14ac:dyDescent="0.25">
      <c r="A7" s="23" t="s">
        <v>44</v>
      </c>
      <c r="B7" s="52">
        <f t="shared" ref="B7:G7" si="0">B8</f>
        <v>0</v>
      </c>
      <c r="C7" s="52">
        <f t="shared" si="0"/>
        <v>0</v>
      </c>
      <c r="D7" s="52">
        <f t="shared" si="0"/>
        <v>0</v>
      </c>
      <c r="E7" s="52">
        <f t="shared" si="0"/>
        <v>0</v>
      </c>
      <c r="F7" s="52">
        <f t="shared" si="0"/>
        <v>0</v>
      </c>
      <c r="G7" s="52">
        <f t="shared" si="0"/>
        <v>0</v>
      </c>
    </row>
    <row r="8" spans="1:7" ht="23.1" customHeight="1" x14ac:dyDescent="0.25">
      <c r="A8" s="38" t="s">
        <v>288</v>
      </c>
      <c r="B8" s="51"/>
      <c r="C8" s="51"/>
      <c r="D8" s="51"/>
      <c r="E8" s="51"/>
      <c r="F8" s="51"/>
      <c r="G8" s="51"/>
    </row>
    <row r="9" spans="1:7" ht="23.1" customHeight="1" x14ac:dyDescent="0.25">
      <c r="A9" s="53" t="s">
        <v>289</v>
      </c>
      <c r="B9" s="54"/>
      <c r="C9" s="54"/>
      <c r="D9" s="54"/>
      <c r="E9" s="54"/>
      <c r="F9" s="54"/>
      <c r="G9" s="54"/>
    </row>
    <row r="10" spans="1:7" ht="23.1" customHeight="1" x14ac:dyDescent="0.25">
      <c r="A10" s="53"/>
      <c r="B10" s="54"/>
      <c r="C10" s="54"/>
      <c r="D10" s="54"/>
      <c r="E10" s="54"/>
      <c r="F10" s="54"/>
      <c r="G10" s="54"/>
    </row>
    <row r="11" spans="1:7" ht="23.1" customHeight="1" x14ac:dyDescent="0.25">
      <c r="A11" s="36"/>
      <c r="B11" s="18"/>
      <c r="C11" s="30"/>
      <c r="D11" s="30"/>
      <c r="E11" s="32"/>
      <c r="F11" s="32"/>
      <c r="G11" s="32"/>
    </row>
    <row r="12" spans="1:7" ht="23.1" customHeight="1" x14ac:dyDescent="0.25">
      <c r="A12" s="36"/>
      <c r="B12" s="18"/>
      <c r="C12" s="30"/>
      <c r="D12" s="30"/>
      <c r="E12" s="32"/>
      <c r="F12" s="32"/>
      <c r="G12" s="32"/>
    </row>
    <row r="13" spans="1:7" ht="23.1" customHeight="1" x14ac:dyDescent="0.25">
      <c r="A13" s="36"/>
      <c r="B13" s="18"/>
      <c r="C13" s="30" t="s">
        <v>75</v>
      </c>
      <c r="D13" s="30"/>
      <c r="E13" s="32"/>
      <c r="F13" s="32"/>
      <c r="G13" s="32"/>
    </row>
  </sheetData>
  <mergeCells count="7">
    <mergeCell ref="A5:A6"/>
    <mergeCell ref="B5:D5"/>
    <mergeCell ref="E5:G5"/>
    <mergeCell ref="D1:G1"/>
    <mergeCell ref="A2:G2"/>
    <mergeCell ref="A3:G3"/>
    <mergeCell ref="D4:G4"/>
  </mergeCells>
  <printOptions horizontalCentered="1"/>
  <pageMargins left="0.2" right="0.2"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4"/>
  <sheetViews>
    <sheetView workbookViewId="0">
      <selection activeCell="B17" sqref="B17"/>
    </sheetView>
  </sheetViews>
  <sheetFormatPr defaultColWidth="9.140625" defaultRowHeight="16.5" x14ac:dyDescent="0.25"/>
  <cols>
    <col min="1" max="1" width="44.42578125" style="1" customWidth="1"/>
    <col min="2" max="2" width="23.140625" style="1" customWidth="1"/>
    <col min="3" max="3" width="41.42578125" style="1" customWidth="1"/>
    <col min="4" max="4" width="20.7109375" style="1" customWidth="1"/>
    <col min="5" max="5" width="9.5703125" style="1" bestFit="1" customWidth="1"/>
    <col min="6" max="16384" width="9.140625" style="1"/>
  </cols>
  <sheetData>
    <row r="1" spans="1:5" x14ac:dyDescent="0.25">
      <c r="A1" s="44" t="s">
        <v>77</v>
      </c>
      <c r="C1" s="135" t="s">
        <v>65</v>
      </c>
      <c r="D1" s="135"/>
    </row>
    <row r="2" spans="1:5" ht="18.75" x14ac:dyDescent="0.3">
      <c r="A2" s="133" t="s">
        <v>88</v>
      </c>
      <c r="B2" s="133"/>
      <c r="C2" s="133"/>
      <c r="D2" s="133"/>
    </row>
    <row r="3" spans="1:5" x14ac:dyDescent="0.25">
      <c r="A3" s="134" t="s">
        <v>291</v>
      </c>
      <c r="B3" s="134"/>
      <c r="C3" s="134"/>
      <c r="D3" s="134"/>
    </row>
    <row r="4" spans="1:5" x14ac:dyDescent="0.25">
      <c r="D4" s="6" t="s">
        <v>76</v>
      </c>
    </row>
    <row r="5" spans="1:5" x14ac:dyDescent="0.25">
      <c r="A5" s="2" t="s">
        <v>2</v>
      </c>
      <c r="B5" s="2" t="s">
        <v>1</v>
      </c>
      <c r="C5" s="2" t="s">
        <v>4</v>
      </c>
      <c r="D5" s="2" t="s">
        <v>1</v>
      </c>
    </row>
    <row r="6" spans="1:5" ht="30" customHeight="1" x14ac:dyDescent="0.25">
      <c r="A6" s="7" t="s">
        <v>3</v>
      </c>
      <c r="B6" s="10">
        <f>B7+B8+B9+B13+B14</f>
        <v>653819000000</v>
      </c>
      <c r="C6" s="8" t="s">
        <v>5</v>
      </c>
      <c r="D6" s="10">
        <f>D7+D8+D9+D10+D11</f>
        <v>653819000000</v>
      </c>
    </row>
    <row r="7" spans="1:5" ht="30" customHeight="1" x14ac:dyDescent="0.25">
      <c r="A7" s="5" t="s">
        <v>6</v>
      </c>
      <c r="B7" s="55">
        <v>10640000000</v>
      </c>
      <c r="C7" s="5" t="s">
        <v>11</v>
      </c>
      <c r="D7" s="11">
        <v>300000000000</v>
      </c>
    </row>
    <row r="8" spans="1:5" ht="30" customHeight="1" x14ac:dyDescent="0.25">
      <c r="A8" s="5" t="s">
        <v>7</v>
      </c>
      <c r="B8" s="55">
        <v>312290000000</v>
      </c>
      <c r="C8" s="5" t="s">
        <v>12</v>
      </c>
      <c r="D8" s="11">
        <v>280554000000</v>
      </c>
    </row>
    <row r="9" spans="1:5" ht="30" customHeight="1" x14ac:dyDescent="0.25">
      <c r="A9" s="5" t="s">
        <v>8</v>
      </c>
      <c r="B9" s="55">
        <f>B10+B11+B12</f>
        <v>330889000000</v>
      </c>
      <c r="C9" s="5" t="s">
        <v>13</v>
      </c>
      <c r="D9" s="11">
        <v>7670000000</v>
      </c>
    </row>
    <row r="10" spans="1:5" ht="43.5" customHeight="1" x14ac:dyDescent="0.25">
      <c r="A10" s="9" t="s">
        <v>9</v>
      </c>
      <c r="B10" s="55">
        <v>265294000000</v>
      </c>
      <c r="C10" s="80" t="s">
        <v>86</v>
      </c>
      <c r="D10" s="14">
        <v>31445000000</v>
      </c>
    </row>
    <row r="11" spans="1:5" ht="63.75" customHeight="1" x14ac:dyDescent="0.25">
      <c r="A11" s="81" t="s">
        <v>84</v>
      </c>
      <c r="B11" s="82">
        <v>31445000000</v>
      </c>
      <c r="C11" s="80" t="s">
        <v>87</v>
      </c>
      <c r="D11" s="14">
        <v>34150000000</v>
      </c>
    </row>
    <row r="12" spans="1:5" ht="68.25" customHeight="1" x14ac:dyDescent="0.25">
      <c r="A12" s="79" t="s">
        <v>85</v>
      </c>
      <c r="B12" s="82">
        <v>34150000000</v>
      </c>
      <c r="C12" s="3"/>
      <c r="D12" s="14"/>
      <c r="E12" s="56"/>
    </row>
    <row r="13" spans="1:5" ht="30" customHeight="1" x14ac:dyDescent="0.25">
      <c r="A13" s="3" t="s">
        <v>10</v>
      </c>
      <c r="B13" s="14"/>
      <c r="C13" s="3"/>
      <c r="D13" s="14"/>
    </row>
    <row r="14" spans="1:5" x14ac:dyDescent="0.25">
      <c r="A14" s="4" t="s">
        <v>14</v>
      </c>
      <c r="B14" s="13"/>
      <c r="C14" s="13"/>
      <c r="D14" s="13"/>
    </row>
  </sheetData>
  <mergeCells count="3">
    <mergeCell ref="C1:D1"/>
    <mergeCell ref="A2:D2"/>
    <mergeCell ref="A3:D3"/>
  </mergeCells>
  <printOptions horizontalCentered="1"/>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8"/>
  <sheetViews>
    <sheetView topLeftCell="A22" workbookViewId="0">
      <selection activeCell="C4" sqref="C4:D4"/>
    </sheetView>
  </sheetViews>
  <sheetFormatPr defaultColWidth="9.140625" defaultRowHeight="16.5" x14ac:dyDescent="0.25"/>
  <cols>
    <col min="1" max="1" width="5.42578125" style="26" customWidth="1"/>
    <col min="2" max="2" width="58.7109375" style="25" customWidth="1"/>
    <col min="3" max="3" width="17.28515625" style="25" customWidth="1"/>
    <col min="4" max="4" width="17" style="25" customWidth="1"/>
    <col min="5" max="16384" width="9.140625" style="25"/>
  </cols>
  <sheetData>
    <row r="1" spans="1:7" ht="16.5" customHeight="1" x14ac:dyDescent="0.25">
      <c r="A1" s="140" t="s">
        <v>77</v>
      </c>
      <c r="B1" s="140"/>
      <c r="C1" s="141" t="s">
        <v>66</v>
      </c>
      <c r="D1" s="141"/>
    </row>
    <row r="2" spans="1:7" ht="18.75" x14ac:dyDescent="0.25">
      <c r="A2" s="139" t="s">
        <v>89</v>
      </c>
      <c r="B2" s="139"/>
      <c r="C2" s="139"/>
      <c r="D2" s="139"/>
    </row>
    <row r="3" spans="1:7" ht="16.5" customHeight="1" x14ac:dyDescent="0.25">
      <c r="A3" s="163" t="s">
        <v>291</v>
      </c>
      <c r="B3" s="163"/>
      <c r="C3" s="163"/>
      <c r="D3" s="163"/>
    </row>
    <row r="4" spans="1:7" ht="16.5" customHeight="1" x14ac:dyDescent="0.25">
      <c r="C4" s="138" t="s">
        <v>73</v>
      </c>
      <c r="D4" s="138"/>
    </row>
    <row r="5" spans="1:7" x14ac:dyDescent="0.25">
      <c r="A5" s="142" t="s">
        <v>16</v>
      </c>
      <c r="B5" s="142" t="s">
        <v>17</v>
      </c>
      <c r="C5" s="144" t="s">
        <v>90</v>
      </c>
      <c r="D5" s="145"/>
    </row>
    <row r="6" spans="1:7" x14ac:dyDescent="0.25">
      <c r="A6" s="143"/>
      <c r="B6" s="143"/>
      <c r="C6" s="35" t="s">
        <v>19</v>
      </c>
      <c r="D6" s="20" t="s">
        <v>20</v>
      </c>
    </row>
    <row r="7" spans="1:7" ht="23.1" customHeight="1" x14ac:dyDescent="0.25">
      <c r="A7" s="23" t="s">
        <v>39</v>
      </c>
      <c r="B7" s="23" t="s">
        <v>40</v>
      </c>
      <c r="C7" s="35">
        <v>1</v>
      </c>
      <c r="D7" s="20">
        <v>2</v>
      </c>
    </row>
    <row r="8" spans="1:7" ht="23.1" customHeight="1" x14ac:dyDescent="0.25">
      <c r="A8" s="77"/>
      <c r="B8" s="77" t="s">
        <v>99</v>
      </c>
      <c r="C8" s="29">
        <f>'104'!E8</f>
        <v>808905000000</v>
      </c>
      <c r="D8" s="29">
        <f>'104'!F8</f>
        <v>653819000000</v>
      </c>
    </row>
    <row r="9" spans="1:7" ht="23.1" customHeight="1" x14ac:dyDescent="0.25">
      <c r="A9" s="77" t="s">
        <v>39</v>
      </c>
      <c r="B9" s="37" t="s">
        <v>101</v>
      </c>
      <c r="C9" s="29">
        <f>'104'!E9</f>
        <v>478016000000</v>
      </c>
      <c r="D9" s="29">
        <f>'104'!F9</f>
        <v>322930000000</v>
      </c>
      <c r="F9" s="25" t="s">
        <v>75</v>
      </c>
    </row>
    <row r="10" spans="1:7" ht="23.1" customHeight="1" x14ac:dyDescent="0.25">
      <c r="A10" s="22" t="s">
        <v>21</v>
      </c>
      <c r="B10" s="16" t="s">
        <v>22</v>
      </c>
      <c r="C10" s="29">
        <f>'104'!E10</f>
        <v>10640000000</v>
      </c>
      <c r="D10" s="29">
        <f>'104'!F10</f>
        <v>10640000000</v>
      </c>
    </row>
    <row r="11" spans="1:7" ht="23.1" customHeight="1" x14ac:dyDescent="0.25">
      <c r="A11" s="21" t="s">
        <v>33</v>
      </c>
      <c r="B11" s="17" t="s">
        <v>34</v>
      </c>
      <c r="C11" s="40">
        <f>'104'!E11</f>
        <v>1000000000</v>
      </c>
      <c r="D11" s="40">
        <f>'104'!F11</f>
        <v>1000000000</v>
      </c>
    </row>
    <row r="12" spans="1:7" ht="23.1" customHeight="1" x14ac:dyDescent="0.25">
      <c r="A12" s="21" t="s">
        <v>33</v>
      </c>
      <c r="B12" s="18" t="s">
        <v>23</v>
      </c>
      <c r="C12" s="40">
        <f>'104'!E12</f>
        <v>120000000</v>
      </c>
      <c r="D12" s="40">
        <f>'104'!F12</f>
        <v>120000000</v>
      </c>
      <c r="G12" s="25" t="s">
        <v>75</v>
      </c>
    </row>
    <row r="13" spans="1:7" ht="23.1" customHeight="1" x14ac:dyDescent="0.25">
      <c r="A13" s="21" t="s">
        <v>33</v>
      </c>
      <c r="B13" s="18" t="s">
        <v>24</v>
      </c>
      <c r="C13" s="40">
        <f>'104'!E13</f>
        <v>1520000000</v>
      </c>
      <c r="D13" s="40">
        <f>'104'!F13</f>
        <v>1520000000</v>
      </c>
    </row>
    <row r="14" spans="1:7" x14ac:dyDescent="0.25">
      <c r="A14" s="21" t="s">
        <v>33</v>
      </c>
      <c r="B14" s="18" t="s">
        <v>91</v>
      </c>
      <c r="C14" s="40">
        <f>'104'!E14</f>
        <v>8000000000</v>
      </c>
      <c r="D14" s="40">
        <f>'104'!F14</f>
        <v>8000000000</v>
      </c>
    </row>
    <row r="15" spans="1:7" ht="23.1" customHeight="1" x14ac:dyDescent="0.25">
      <c r="A15" s="21" t="s">
        <v>33</v>
      </c>
      <c r="B15" s="18" t="s">
        <v>25</v>
      </c>
      <c r="C15" s="29">
        <f>'104'!E15</f>
        <v>0</v>
      </c>
      <c r="D15" s="29">
        <f>'104'!F15</f>
        <v>0</v>
      </c>
    </row>
    <row r="16" spans="1:7" ht="23.1" customHeight="1" x14ac:dyDescent="0.25">
      <c r="A16" s="21" t="s">
        <v>33</v>
      </c>
      <c r="B16" s="18" t="s">
        <v>26</v>
      </c>
      <c r="C16" s="29">
        <f>'104'!E16</f>
        <v>0</v>
      </c>
      <c r="D16" s="29">
        <f>'104'!F16</f>
        <v>0</v>
      </c>
    </row>
    <row r="17" spans="1:8" ht="23.1" customHeight="1" x14ac:dyDescent="0.25">
      <c r="A17" s="21" t="s">
        <v>33</v>
      </c>
      <c r="B17" s="17" t="s">
        <v>27</v>
      </c>
      <c r="C17" s="29">
        <f>'104'!E17</f>
        <v>0</v>
      </c>
      <c r="D17" s="29">
        <f>'104'!F17</f>
        <v>0</v>
      </c>
    </row>
    <row r="18" spans="1:8" ht="23.1" customHeight="1" x14ac:dyDescent="0.25">
      <c r="A18" s="21" t="s">
        <v>33</v>
      </c>
      <c r="B18" s="17" t="s">
        <v>28</v>
      </c>
      <c r="C18" s="29">
        <f>'104'!E18</f>
        <v>0</v>
      </c>
      <c r="D18" s="29">
        <f>'104'!F18</f>
        <v>0</v>
      </c>
    </row>
    <row r="19" spans="1:8" ht="23.1" customHeight="1" x14ac:dyDescent="0.25">
      <c r="A19" s="21" t="s">
        <v>33</v>
      </c>
      <c r="B19" s="17" t="s">
        <v>29</v>
      </c>
      <c r="C19" s="29">
        <f>'104'!E19</f>
        <v>0</v>
      </c>
      <c r="D19" s="29">
        <f>'104'!F19</f>
        <v>0</v>
      </c>
    </row>
    <row r="20" spans="1:8" ht="23.1" customHeight="1" x14ac:dyDescent="0.25">
      <c r="A20" s="21" t="s">
        <v>33</v>
      </c>
      <c r="B20" s="17" t="s">
        <v>30</v>
      </c>
      <c r="C20" s="29">
        <f>'104'!E20</f>
        <v>0</v>
      </c>
      <c r="D20" s="29">
        <f>'104'!F20</f>
        <v>0</v>
      </c>
    </row>
    <row r="21" spans="1:8" ht="23.1" customHeight="1" x14ac:dyDescent="0.25">
      <c r="A21" s="22" t="s">
        <v>31</v>
      </c>
      <c r="B21" s="15" t="s">
        <v>32</v>
      </c>
      <c r="C21" s="29">
        <f>'104'!E21</f>
        <v>467376000000</v>
      </c>
      <c r="D21" s="29">
        <f>'104'!F21</f>
        <v>312290000000</v>
      </c>
    </row>
    <row r="22" spans="1:8" ht="23.1" customHeight="1" x14ac:dyDescent="0.25">
      <c r="A22" s="21" t="s">
        <v>33</v>
      </c>
      <c r="B22" s="17" t="s">
        <v>92</v>
      </c>
      <c r="C22" s="40">
        <f>'104'!E22</f>
        <v>9200000000</v>
      </c>
      <c r="D22" s="40">
        <f>'104'!F22</f>
        <v>4640000000</v>
      </c>
    </row>
    <row r="23" spans="1:8" ht="23.1" customHeight="1" x14ac:dyDescent="0.25">
      <c r="A23" s="27"/>
      <c r="B23" s="28" t="s">
        <v>93</v>
      </c>
      <c r="C23" s="43">
        <f>'104'!E23</f>
        <v>3500000000</v>
      </c>
      <c r="D23" s="43">
        <f>'104'!F23</f>
        <v>3500000000</v>
      </c>
    </row>
    <row r="24" spans="1:8" ht="37.5" customHeight="1" x14ac:dyDescent="0.25">
      <c r="A24" s="27"/>
      <c r="B24" s="28" t="s">
        <v>94</v>
      </c>
      <c r="C24" s="43">
        <f>'104'!E24</f>
        <v>5700000000</v>
      </c>
      <c r="D24" s="43">
        <f>'104'!F24</f>
        <v>1140000000</v>
      </c>
    </row>
    <row r="25" spans="1:8" ht="23.1" customHeight="1" x14ac:dyDescent="0.25">
      <c r="A25" s="21" t="s">
        <v>33</v>
      </c>
      <c r="B25" s="17" t="s">
        <v>96</v>
      </c>
      <c r="C25" s="40">
        <f>'104'!E25</f>
        <v>17000000000</v>
      </c>
      <c r="D25" s="40">
        <f>'104'!F25</f>
        <v>7650000000</v>
      </c>
    </row>
    <row r="26" spans="1:8" ht="23.1" customHeight="1" x14ac:dyDescent="0.25">
      <c r="A26" s="27"/>
      <c r="B26" s="28" t="s">
        <v>35</v>
      </c>
      <c r="C26" s="43">
        <f>'104'!E26</f>
        <v>8500000000</v>
      </c>
      <c r="D26" s="43">
        <f>'104'!F26</f>
        <v>5100000000</v>
      </c>
    </row>
    <row r="27" spans="1:8" ht="23.1" customHeight="1" x14ac:dyDescent="0.25">
      <c r="A27" s="27"/>
      <c r="B27" s="28" t="s">
        <v>95</v>
      </c>
      <c r="C27" s="43">
        <f>'104'!E27</f>
        <v>8500000000</v>
      </c>
      <c r="D27" s="43">
        <f>'104'!F27</f>
        <v>2550000000</v>
      </c>
    </row>
    <row r="28" spans="1:8" ht="23.1" customHeight="1" x14ac:dyDescent="0.25">
      <c r="A28" s="21" t="s">
        <v>33</v>
      </c>
      <c r="B28" s="17" t="s">
        <v>74</v>
      </c>
      <c r="C28" s="29">
        <f>'104'!E28</f>
        <v>441176000000</v>
      </c>
      <c r="D28" s="29">
        <f>'104'!F28</f>
        <v>300000000000</v>
      </c>
    </row>
    <row r="29" spans="1:8" ht="23.1" customHeight="1" x14ac:dyDescent="0.25">
      <c r="A29" s="21" t="s">
        <v>33</v>
      </c>
      <c r="B29" s="17" t="s">
        <v>78</v>
      </c>
      <c r="C29" s="29">
        <f>'104'!E29</f>
        <v>0</v>
      </c>
      <c r="D29" s="29">
        <f>'104'!F29</f>
        <v>0</v>
      </c>
      <c r="G29" s="25" t="s">
        <v>75</v>
      </c>
      <c r="H29" s="25" t="s">
        <v>75</v>
      </c>
    </row>
    <row r="30" spans="1:8" ht="23.1" customHeight="1" x14ac:dyDescent="0.25">
      <c r="A30" s="21" t="s">
        <v>33</v>
      </c>
      <c r="B30" s="17" t="s">
        <v>97</v>
      </c>
      <c r="C30" s="29">
        <f>'104'!E30</f>
        <v>0</v>
      </c>
      <c r="D30" s="29">
        <f>'104'!F30</f>
        <v>0</v>
      </c>
    </row>
    <row r="31" spans="1:8" ht="23.1" customHeight="1" x14ac:dyDescent="0.25">
      <c r="A31" s="21" t="s">
        <v>33</v>
      </c>
      <c r="B31" s="17" t="s">
        <v>98</v>
      </c>
      <c r="C31" s="29">
        <f>'104'!E31</f>
        <v>0</v>
      </c>
      <c r="D31" s="29">
        <f>'104'!F31</f>
        <v>0</v>
      </c>
    </row>
    <row r="32" spans="1:8" ht="23.1" customHeight="1" x14ac:dyDescent="0.25">
      <c r="A32" s="22" t="s">
        <v>36</v>
      </c>
      <c r="B32" s="15" t="s">
        <v>100</v>
      </c>
      <c r="C32" s="29">
        <f>'104'!E32</f>
        <v>0</v>
      </c>
      <c r="D32" s="29">
        <f>'104'!F32</f>
        <v>0</v>
      </c>
    </row>
    <row r="33" spans="1:5" ht="23.1" customHeight="1" x14ac:dyDescent="0.25">
      <c r="A33" s="22" t="s">
        <v>40</v>
      </c>
      <c r="B33" s="15" t="s">
        <v>102</v>
      </c>
      <c r="C33" s="29">
        <f>'104'!E33</f>
        <v>330889000000</v>
      </c>
      <c r="D33" s="29">
        <f>'104'!F33</f>
        <v>330889000000</v>
      </c>
    </row>
    <row r="34" spans="1:5" ht="23.1" customHeight="1" x14ac:dyDescent="0.25">
      <c r="A34" s="21" t="s">
        <v>33</v>
      </c>
      <c r="B34" s="120" t="s">
        <v>103</v>
      </c>
      <c r="C34" s="40">
        <f>'104'!E34</f>
        <v>265294000000</v>
      </c>
      <c r="D34" s="40">
        <f>'104'!F34</f>
        <v>265294000000</v>
      </c>
    </row>
    <row r="35" spans="1:5" x14ac:dyDescent="0.25">
      <c r="A35" s="21" t="s">
        <v>33</v>
      </c>
      <c r="B35" s="120" t="s">
        <v>104</v>
      </c>
      <c r="C35" s="40">
        <f>'104'!E35</f>
        <v>31445000000</v>
      </c>
      <c r="D35" s="40">
        <f>'104'!F35</f>
        <v>31445000000</v>
      </c>
      <c r="E35" s="66"/>
    </row>
    <row r="36" spans="1:5" ht="49.5" x14ac:dyDescent="0.25">
      <c r="A36" s="21" t="s">
        <v>33</v>
      </c>
      <c r="B36" s="121" t="s">
        <v>105</v>
      </c>
      <c r="C36" s="40">
        <f>'104'!E36</f>
        <v>34150000000</v>
      </c>
      <c r="D36" s="40">
        <f>'104'!F36</f>
        <v>34150000000</v>
      </c>
    </row>
    <row r="37" spans="1:5" x14ac:dyDescent="0.25">
      <c r="A37" s="22" t="s">
        <v>106</v>
      </c>
      <c r="B37" s="15" t="s">
        <v>107</v>
      </c>
      <c r="C37" s="29">
        <f>'104'!E37</f>
        <v>0</v>
      </c>
      <c r="D37" s="29">
        <f>'104'!F37</f>
        <v>0</v>
      </c>
    </row>
    <row r="38" spans="1:5" x14ac:dyDescent="0.25">
      <c r="A38" s="22" t="s">
        <v>108</v>
      </c>
      <c r="B38" s="15" t="s">
        <v>109</v>
      </c>
      <c r="C38" s="29">
        <f>'104'!E38</f>
        <v>0</v>
      </c>
      <c r="D38" s="29">
        <f>'104'!F38</f>
        <v>0</v>
      </c>
    </row>
  </sheetData>
  <mergeCells count="8">
    <mergeCell ref="A5:A6"/>
    <mergeCell ref="B5:B6"/>
    <mergeCell ref="C5:D5"/>
    <mergeCell ref="C1:D1"/>
    <mergeCell ref="C4:D4"/>
    <mergeCell ref="A1:B1"/>
    <mergeCell ref="A2:D2"/>
    <mergeCell ref="A3:D3"/>
  </mergeCells>
  <printOptions horizontalCentered="1"/>
  <pageMargins left="0.2" right="0.2"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58"/>
  <sheetViews>
    <sheetView topLeftCell="A13" workbookViewId="0">
      <selection activeCell="D4" sqref="D4:E4"/>
    </sheetView>
  </sheetViews>
  <sheetFormatPr defaultColWidth="9.140625" defaultRowHeight="16.5" x14ac:dyDescent="0.25"/>
  <cols>
    <col min="1" max="1" width="5.42578125" style="26" customWidth="1"/>
    <col min="2" max="2" width="32.7109375" style="25" customWidth="1"/>
    <col min="3" max="3" width="17.28515625" style="25" customWidth="1"/>
    <col min="4" max="4" width="19.28515625" style="25" customWidth="1"/>
    <col min="5" max="5" width="17.140625" style="25" customWidth="1"/>
    <col min="6" max="6" width="11.42578125" style="25" bestFit="1" customWidth="1"/>
    <col min="7" max="16384" width="9.140625" style="25"/>
  </cols>
  <sheetData>
    <row r="1" spans="1:5" ht="16.5" customHeight="1" x14ac:dyDescent="0.25">
      <c r="A1" s="140" t="s">
        <v>77</v>
      </c>
      <c r="B1" s="140"/>
      <c r="C1" s="24"/>
      <c r="D1" s="141" t="s">
        <v>67</v>
      </c>
      <c r="E1" s="141"/>
    </row>
    <row r="2" spans="1:5" ht="18.75" x14ac:dyDescent="0.25">
      <c r="A2" s="139" t="s">
        <v>110</v>
      </c>
      <c r="B2" s="139"/>
      <c r="C2" s="139"/>
      <c r="D2" s="139"/>
      <c r="E2" s="139"/>
    </row>
    <row r="3" spans="1:5" ht="16.5" customHeight="1" x14ac:dyDescent="0.25">
      <c r="A3" s="163" t="s">
        <v>291</v>
      </c>
      <c r="B3" s="163"/>
      <c r="C3" s="163"/>
      <c r="D3" s="163"/>
      <c r="E3" s="163"/>
    </row>
    <row r="4" spans="1:5" ht="16.5" customHeight="1" x14ac:dyDescent="0.25">
      <c r="D4" s="138" t="s">
        <v>76</v>
      </c>
      <c r="E4" s="138"/>
    </row>
    <row r="5" spans="1:5" ht="33.75" customHeight="1" x14ac:dyDescent="0.25">
      <c r="A5" s="142" t="s">
        <v>16</v>
      </c>
      <c r="B5" s="142" t="s">
        <v>17</v>
      </c>
      <c r="C5" s="150" t="s">
        <v>90</v>
      </c>
      <c r="D5" s="150"/>
      <c r="E5" s="150"/>
    </row>
    <row r="6" spans="1:5" ht="30" customHeight="1" x14ac:dyDescent="0.25">
      <c r="A6" s="143"/>
      <c r="B6" s="143"/>
      <c r="C6" s="35" t="s">
        <v>44</v>
      </c>
      <c r="D6" s="35" t="s">
        <v>45</v>
      </c>
      <c r="E6" s="20" t="s">
        <v>46</v>
      </c>
    </row>
    <row r="7" spans="1:5" ht="23.1" customHeight="1" x14ac:dyDescent="0.25">
      <c r="A7" s="23" t="s">
        <v>39</v>
      </c>
      <c r="B7" s="23" t="s">
        <v>40</v>
      </c>
      <c r="C7" s="20">
        <v>1</v>
      </c>
      <c r="D7" s="35">
        <v>2</v>
      </c>
      <c r="E7" s="20">
        <v>3</v>
      </c>
    </row>
    <row r="8" spans="1:5" ht="30" customHeight="1" x14ac:dyDescent="0.25">
      <c r="A8" s="78"/>
      <c r="B8" s="78" t="s">
        <v>43</v>
      </c>
      <c r="C8" s="29">
        <f>'105'!F8</f>
        <v>653819000000</v>
      </c>
      <c r="D8" s="29">
        <f>'105'!G8</f>
        <v>300000000000</v>
      </c>
      <c r="E8" s="29">
        <f>'105'!H8</f>
        <v>353819000000</v>
      </c>
    </row>
    <row r="9" spans="1:5" ht="23.1" customHeight="1" x14ac:dyDescent="0.25">
      <c r="A9" s="78" t="s">
        <v>21</v>
      </c>
      <c r="B9" s="87" t="s">
        <v>70</v>
      </c>
      <c r="C9" s="29">
        <f>'105'!F9</f>
        <v>300000000000</v>
      </c>
      <c r="D9" s="29">
        <f>'105'!G9</f>
        <v>300000000000</v>
      </c>
      <c r="E9" s="29">
        <f>'105'!H9</f>
        <v>0</v>
      </c>
    </row>
    <row r="10" spans="1:5" ht="23.1" customHeight="1" x14ac:dyDescent="0.25">
      <c r="A10" s="78" t="s">
        <v>31</v>
      </c>
      <c r="B10" s="87" t="s">
        <v>71</v>
      </c>
      <c r="C10" s="29">
        <f>'105'!F10</f>
        <v>280554000000</v>
      </c>
      <c r="D10" s="29">
        <f>'105'!G10</f>
        <v>0</v>
      </c>
      <c r="E10" s="29">
        <f>'105'!H10</f>
        <v>280554000000</v>
      </c>
    </row>
    <row r="11" spans="1:5" ht="23.1" customHeight="1" x14ac:dyDescent="0.25">
      <c r="A11" s="78">
        <v>1</v>
      </c>
      <c r="B11" s="67" t="s">
        <v>111</v>
      </c>
      <c r="C11" s="29">
        <f>'105'!F11</f>
        <v>936301200</v>
      </c>
      <c r="D11" s="29">
        <f>'105'!G11</f>
        <v>0</v>
      </c>
      <c r="E11" s="29">
        <f>'105'!H11</f>
        <v>936301200</v>
      </c>
    </row>
    <row r="12" spans="1:5" ht="39" customHeight="1" x14ac:dyDescent="0.25">
      <c r="A12" s="78">
        <v>2</v>
      </c>
      <c r="B12" s="72" t="s">
        <v>112</v>
      </c>
      <c r="C12" s="29">
        <f>'105'!F12</f>
        <v>171000000</v>
      </c>
      <c r="D12" s="29">
        <f>'105'!G12</f>
        <v>0</v>
      </c>
      <c r="E12" s="29">
        <f>'105'!H12</f>
        <v>171000000</v>
      </c>
    </row>
    <row r="13" spans="1:5" ht="34.5" customHeight="1" x14ac:dyDescent="0.25">
      <c r="A13" s="78">
        <v>3</v>
      </c>
      <c r="B13" s="72" t="s">
        <v>115</v>
      </c>
      <c r="C13" s="29">
        <f>'105'!F13</f>
        <v>151717000000</v>
      </c>
      <c r="D13" s="29"/>
      <c r="E13" s="29">
        <f>'105'!H13</f>
        <v>151717000000</v>
      </c>
    </row>
    <row r="14" spans="1:5" ht="23.1" customHeight="1" x14ac:dyDescent="0.25">
      <c r="A14" s="92" t="s">
        <v>113</v>
      </c>
      <c r="B14" s="93" t="s">
        <v>116</v>
      </c>
      <c r="C14" s="43">
        <f>'105'!F14</f>
        <v>151025000000</v>
      </c>
      <c r="D14" s="43"/>
      <c r="E14" s="43">
        <f>'105'!H14</f>
        <v>151025000000</v>
      </c>
    </row>
    <row r="15" spans="1:5" ht="23.1" customHeight="1" x14ac:dyDescent="0.25">
      <c r="A15" s="92" t="s">
        <v>114</v>
      </c>
      <c r="B15" s="96" t="s">
        <v>117</v>
      </c>
      <c r="C15" s="43">
        <f>'105'!F15</f>
        <v>692000000</v>
      </c>
      <c r="D15" s="43"/>
      <c r="E15" s="43">
        <f>'105'!H15</f>
        <v>692000000</v>
      </c>
    </row>
    <row r="16" spans="1:5" ht="42" customHeight="1" x14ac:dyDescent="0.25">
      <c r="A16" s="78">
        <v>4</v>
      </c>
      <c r="B16" s="87" t="s">
        <v>118</v>
      </c>
      <c r="C16" s="29">
        <f>'105'!F16</f>
        <v>1295000000</v>
      </c>
      <c r="D16" s="29"/>
      <c r="E16" s="29">
        <f>'105'!H16</f>
        <v>1295000000</v>
      </c>
    </row>
    <row r="17" spans="1:6" ht="31.5" customHeight="1" x14ac:dyDescent="0.25">
      <c r="A17" s="78">
        <v>5</v>
      </c>
      <c r="B17" s="87" t="s">
        <v>119</v>
      </c>
      <c r="C17" s="29">
        <f>'105'!F17</f>
        <v>20451383200</v>
      </c>
      <c r="D17" s="29"/>
      <c r="E17" s="29">
        <f>'105'!H17</f>
        <v>20451383200</v>
      </c>
    </row>
    <row r="18" spans="1:6" ht="48" customHeight="1" x14ac:dyDescent="0.25">
      <c r="A18" s="92" t="s">
        <v>124</v>
      </c>
      <c r="B18" s="97" t="s">
        <v>120</v>
      </c>
      <c r="C18" s="43">
        <f>'105'!F18</f>
        <v>12043000000</v>
      </c>
      <c r="D18" s="43"/>
      <c r="E18" s="43">
        <f>'105'!H18</f>
        <v>12043000000</v>
      </c>
      <c r="F18" s="46"/>
    </row>
    <row r="19" spans="1:6" ht="29.25" customHeight="1" x14ac:dyDescent="0.25">
      <c r="A19" s="92" t="s">
        <v>125</v>
      </c>
      <c r="B19" s="98" t="s">
        <v>121</v>
      </c>
      <c r="C19" s="43">
        <f>'105'!F19</f>
        <v>8378383200</v>
      </c>
      <c r="D19" s="43"/>
      <c r="E19" s="43">
        <f>'105'!H19</f>
        <v>8378383200</v>
      </c>
    </row>
    <row r="20" spans="1:6" ht="40.5" customHeight="1" x14ac:dyDescent="0.25">
      <c r="A20" s="99" t="s">
        <v>122</v>
      </c>
      <c r="B20" s="100" t="s">
        <v>123</v>
      </c>
      <c r="C20" s="43">
        <f>'105'!F20</f>
        <v>30000000</v>
      </c>
      <c r="D20" s="43"/>
      <c r="E20" s="43">
        <f>'105'!H20</f>
        <v>30000000</v>
      </c>
    </row>
    <row r="21" spans="1:6" ht="51.75" customHeight="1" x14ac:dyDescent="0.25">
      <c r="A21" s="78">
        <v>6</v>
      </c>
      <c r="B21" s="87" t="s">
        <v>126</v>
      </c>
      <c r="C21" s="29">
        <f>'105'!F21</f>
        <v>1293962000</v>
      </c>
      <c r="D21" s="42"/>
      <c r="E21" s="29">
        <f>'105'!H21</f>
        <v>1293962000</v>
      </c>
    </row>
    <row r="22" spans="1:6" ht="23.1" customHeight="1" x14ac:dyDescent="0.25">
      <c r="A22" s="78">
        <v>7</v>
      </c>
      <c r="B22" s="90" t="s">
        <v>127</v>
      </c>
      <c r="C22" s="29">
        <f>'105'!F22</f>
        <v>2294000000</v>
      </c>
      <c r="D22" s="42"/>
      <c r="E22" s="29">
        <f>'105'!H22</f>
        <v>2294000000</v>
      </c>
      <c r="F22" s="46"/>
    </row>
    <row r="23" spans="1:6" ht="33" customHeight="1" x14ac:dyDescent="0.25">
      <c r="A23" s="78">
        <v>8</v>
      </c>
      <c r="B23" s="91" t="s">
        <v>128</v>
      </c>
      <c r="C23" s="29">
        <f>'105'!F23</f>
        <v>27058653000</v>
      </c>
      <c r="D23" s="41"/>
      <c r="E23" s="29">
        <f>'105'!H23</f>
        <v>27058653000</v>
      </c>
    </row>
    <row r="24" spans="1:6" ht="23.1" customHeight="1" x14ac:dyDescent="0.25">
      <c r="A24" s="78">
        <v>9</v>
      </c>
      <c r="B24" s="89" t="s">
        <v>129</v>
      </c>
      <c r="C24" s="29">
        <f>'105'!F24</f>
        <v>4803281200</v>
      </c>
      <c r="D24" s="42"/>
      <c r="E24" s="29">
        <f>'105'!H24</f>
        <v>4803281200</v>
      </c>
    </row>
    <row r="25" spans="1:6" ht="23.1" customHeight="1" x14ac:dyDescent="0.25">
      <c r="A25" s="92" t="s">
        <v>132</v>
      </c>
      <c r="B25" s="101" t="s">
        <v>130</v>
      </c>
      <c r="C25" s="29">
        <f>'105'!F25</f>
        <v>1498000000</v>
      </c>
      <c r="D25" s="42"/>
      <c r="E25" s="29">
        <f>'105'!H25</f>
        <v>1498000000</v>
      </c>
    </row>
    <row r="26" spans="1:6" ht="84.75" customHeight="1" x14ac:dyDescent="0.25">
      <c r="A26" s="92" t="s">
        <v>133</v>
      </c>
      <c r="B26" s="102" t="s">
        <v>131</v>
      </c>
      <c r="C26" s="43">
        <f>'105'!F26</f>
        <v>945281200</v>
      </c>
      <c r="D26" s="94"/>
      <c r="E26" s="43">
        <f>'105'!H26</f>
        <v>945281200</v>
      </c>
    </row>
    <row r="27" spans="1:6" ht="75.75" customHeight="1" x14ac:dyDescent="0.25">
      <c r="A27" s="92" t="s">
        <v>134</v>
      </c>
      <c r="B27" s="103" t="s">
        <v>136</v>
      </c>
      <c r="C27" s="43">
        <f>'105'!F27</f>
        <v>2110000000</v>
      </c>
      <c r="D27" s="94"/>
      <c r="E27" s="43">
        <f>'105'!H27</f>
        <v>2110000000</v>
      </c>
    </row>
    <row r="28" spans="1:6" ht="69" customHeight="1" x14ac:dyDescent="0.25">
      <c r="A28" s="92" t="s">
        <v>135</v>
      </c>
      <c r="B28" s="103" t="s">
        <v>137</v>
      </c>
      <c r="C28" s="43">
        <f>'105'!F28</f>
        <v>250000000</v>
      </c>
      <c r="D28" s="94"/>
      <c r="E28" s="43">
        <f>'105'!H28</f>
        <v>250000000</v>
      </c>
    </row>
    <row r="29" spans="1:6" ht="46.5" customHeight="1" x14ac:dyDescent="0.25">
      <c r="A29" s="86">
        <v>10</v>
      </c>
      <c r="B29" s="87" t="s">
        <v>138</v>
      </c>
      <c r="C29" s="29">
        <f>'105'!F29</f>
        <v>40545419400</v>
      </c>
      <c r="D29" s="41"/>
      <c r="E29" s="29">
        <f>'105'!H29</f>
        <v>40545419400</v>
      </c>
    </row>
    <row r="30" spans="1:6" ht="26.25" customHeight="1" x14ac:dyDescent="0.25">
      <c r="A30" s="86" t="s">
        <v>140</v>
      </c>
      <c r="B30" s="85" t="s">
        <v>139</v>
      </c>
      <c r="C30" s="29">
        <f>'105'!F30</f>
        <v>17752660400</v>
      </c>
      <c r="D30" s="17"/>
      <c r="E30" s="29">
        <f>'105'!H30</f>
        <v>17752660400</v>
      </c>
    </row>
    <row r="31" spans="1:6" x14ac:dyDescent="0.25">
      <c r="A31" s="99" t="s">
        <v>150</v>
      </c>
      <c r="B31" s="98" t="s">
        <v>144</v>
      </c>
      <c r="C31" s="43">
        <f>'105'!F31</f>
        <v>10014660400</v>
      </c>
      <c r="D31" s="28"/>
      <c r="E31" s="43">
        <f>'105'!H31</f>
        <v>10014660400</v>
      </c>
    </row>
    <row r="32" spans="1:6" ht="38.25" customHeight="1" x14ac:dyDescent="0.25">
      <c r="A32" s="99" t="s">
        <v>150</v>
      </c>
      <c r="B32" s="100" t="s">
        <v>145</v>
      </c>
      <c r="C32" s="43">
        <f>'105'!F32</f>
        <v>2922400000</v>
      </c>
      <c r="D32" s="28"/>
      <c r="E32" s="43">
        <f>'105'!H32</f>
        <v>2922400000</v>
      </c>
    </row>
    <row r="33" spans="1:5" ht="41.25" customHeight="1" x14ac:dyDescent="0.25">
      <c r="A33" s="99" t="s">
        <v>150</v>
      </c>
      <c r="B33" s="100" t="s">
        <v>146</v>
      </c>
      <c r="C33" s="43">
        <f>'105'!F33</f>
        <v>2649200000</v>
      </c>
      <c r="D33" s="28"/>
      <c r="E33" s="43">
        <f>'105'!H33</f>
        <v>2649200000</v>
      </c>
    </row>
    <row r="34" spans="1:5" ht="26.25" customHeight="1" x14ac:dyDescent="0.25">
      <c r="A34" s="99" t="s">
        <v>150</v>
      </c>
      <c r="B34" s="98" t="s">
        <v>147</v>
      </c>
      <c r="C34" s="43">
        <f>'105'!F34</f>
        <v>2166400000</v>
      </c>
      <c r="D34" s="28"/>
      <c r="E34" s="43">
        <f>'105'!H34</f>
        <v>2166400000</v>
      </c>
    </row>
    <row r="35" spans="1:5" x14ac:dyDescent="0.25">
      <c r="A35" s="86" t="s">
        <v>141</v>
      </c>
      <c r="B35" s="85" t="s">
        <v>47</v>
      </c>
      <c r="C35" s="29">
        <f>'105'!F35</f>
        <v>1466000000</v>
      </c>
      <c r="D35" s="17"/>
      <c r="E35" s="29">
        <f>'105'!H35</f>
        <v>1466000000</v>
      </c>
    </row>
    <row r="36" spans="1:5" s="24" customFormat="1" x14ac:dyDescent="0.25">
      <c r="A36" s="86" t="s">
        <v>142</v>
      </c>
      <c r="B36" s="85" t="s">
        <v>148</v>
      </c>
      <c r="C36" s="29">
        <f>'105'!F36</f>
        <v>12802000000</v>
      </c>
      <c r="D36" s="15"/>
      <c r="E36" s="29">
        <f>'105'!H36</f>
        <v>12802000000</v>
      </c>
    </row>
    <row r="37" spans="1:5" ht="31.5" x14ac:dyDescent="0.25">
      <c r="A37" s="86" t="s">
        <v>143</v>
      </c>
      <c r="B37" s="87" t="s">
        <v>149</v>
      </c>
      <c r="C37" s="29">
        <f>'105'!F37</f>
        <v>7359000000</v>
      </c>
      <c r="D37" s="17"/>
      <c r="E37" s="29">
        <f>'105'!H37</f>
        <v>7359000000</v>
      </c>
    </row>
    <row r="38" spans="1:5" x14ac:dyDescent="0.25">
      <c r="A38" s="99" t="s">
        <v>150</v>
      </c>
      <c r="B38" s="98" t="s">
        <v>151</v>
      </c>
      <c r="C38" s="43">
        <f>'105'!F38</f>
        <v>5093169000</v>
      </c>
      <c r="D38" s="28"/>
      <c r="E38" s="43">
        <f>'105'!H38</f>
        <v>5093169000</v>
      </c>
    </row>
    <row r="39" spans="1:5" s="24" customFormat="1" x14ac:dyDescent="0.25">
      <c r="A39" s="99" t="s">
        <v>150</v>
      </c>
      <c r="B39" s="98" t="s">
        <v>152</v>
      </c>
      <c r="C39" s="43">
        <f>'105'!F39</f>
        <v>634104000</v>
      </c>
      <c r="D39" s="28"/>
      <c r="E39" s="43">
        <f>'105'!H39</f>
        <v>634104000</v>
      </c>
    </row>
    <row r="40" spans="1:5" s="24" customFormat="1" x14ac:dyDescent="0.25">
      <c r="A40" s="99" t="s">
        <v>150</v>
      </c>
      <c r="B40" s="98" t="s">
        <v>153</v>
      </c>
      <c r="C40" s="43">
        <f>'105'!F40</f>
        <v>544104000</v>
      </c>
      <c r="D40" s="28"/>
      <c r="E40" s="43">
        <f>'105'!H40</f>
        <v>544104000</v>
      </c>
    </row>
    <row r="41" spans="1:5" x14ac:dyDescent="0.25">
      <c r="A41" s="99" t="s">
        <v>150</v>
      </c>
      <c r="B41" s="98" t="s">
        <v>154</v>
      </c>
      <c r="C41" s="43">
        <f>'105'!F41</f>
        <v>544104000</v>
      </c>
      <c r="D41" s="28"/>
      <c r="E41" s="43">
        <f>'105'!H41</f>
        <v>544104000</v>
      </c>
    </row>
    <row r="42" spans="1:5" x14ac:dyDescent="0.25">
      <c r="A42" s="99" t="s">
        <v>150</v>
      </c>
      <c r="B42" s="98" t="s">
        <v>80</v>
      </c>
      <c r="C42" s="43">
        <f>'105'!F42</f>
        <v>543519000</v>
      </c>
      <c r="D42" s="28"/>
      <c r="E42" s="43">
        <f>'105'!H42</f>
        <v>543519000</v>
      </c>
    </row>
    <row r="43" spans="1:5" ht="63" x14ac:dyDescent="0.25">
      <c r="A43" s="122" t="s">
        <v>155</v>
      </c>
      <c r="B43" s="73" t="s">
        <v>156</v>
      </c>
      <c r="C43" s="29">
        <f>'105'!F43</f>
        <v>1165759000</v>
      </c>
      <c r="D43" s="17"/>
      <c r="E43" s="29">
        <f>'105'!H43</f>
        <v>1165759000</v>
      </c>
    </row>
    <row r="44" spans="1:5" x14ac:dyDescent="0.25">
      <c r="A44" s="99" t="s">
        <v>150</v>
      </c>
      <c r="B44" s="98" t="s">
        <v>81</v>
      </c>
      <c r="C44" s="43">
        <f>'105'!F44</f>
        <v>551289000</v>
      </c>
      <c r="D44" s="28"/>
      <c r="E44" s="43">
        <f>'105'!H44</f>
        <v>551289000</v>
      </c>
    </row>
    <row r="45" spans="1:5" x14ac:dyDescent="0.25">
      <c r="A45" s="99" t="s">
        <v>150</v>
      </c>
      <c r="B45" s="98" t="s">
        <v>82</v>
      </c>
      <c r="C45" s="43">
        <f>'105'!F45</f>
        <v>614470000</v>
      </c>
      <c r="D45" s="28"/>
      <c r="E45" s="43">
        <f>'105'!H45</f>
        <v>614470000</v>
      </c>
    </row>
    <row r="46" spans="1:5" ht="31.5" x14ac:dyDescent="0.25">
      <c r="A46" s="88" t="s">
        <v>157</v>
      </c>
      <c r="B46" s="87" t="s">
        <v>158</v>
      </c>
      <c r="C46" s="29">
        <f>'105'!F46</f>
        <v>6000000000</v>
      </c>
      <c r="D46" s="17"/>
      <c r="E46" s="29">
        <f>'105'!H46</f>
        <v>6000000000</v>
      </c>
    </row>
    <row r="47" spans="1:5" ht="31.5" x14ac:dyDescent="0.25">
      <c r="A47" s="88" t="s">
        <v>159</v>
      </c>
      <c r="B47" s="107" t="s">
        <v>160</v>
      </c>
      <c r="C47" s="29">
        <f>'105'!F47</f>
        <v>17300000000</v>
      </c>
      <c r="D47" s="17"/>
      <c r="E47" s="29">
        <f>'105'!H47</f>
        <v>17300000000</v>
      </c>
    </row>
    <row r="48" spans="1:5" x14ac:dyDescent="0.25">
      <c r="A48" s="86" t="s">
        <v>161</v>
      </c>
      <c r="B48" s="85" t="s">
        <v>162</v>
      </c>
      <c r="C48" s="29">
        <f>'105'!F48</f>
        <v>1404000000</v>
      </c>
      <c r="D48" s="17"/>
      <c r="E48" s="29">
        <f>'105'!H48</f>
        <v>1404000000</v>
      </c>
    </row>
    <row r="49" spans="1:5" x14ac:dyDescent="0.25">
      <c r="A49" s="86" t="s">
        <v>163</v>
      </c>
      <c r="B49" s="85" t="s">
        <v>164</v>
      </c>
      <c r="C49" s="29">
        <f>'105'!F49</f>
        <v>1404000000</v>
      </c>
      <c r="D49" s="17"/>
      <c r="E49" s="29">
        <f>'105'!H49</f>
        <v>1404000000</v>
      </c>
    </row>
    <row r="50" spans="1:5" x14ac:dyDescent="0.25">
      <c r="A50" s="86" t="s">
        <v>165</v>
      </c>
      <c r="B50" s="85" t="s">
        <v>166</v>
      </c>
      <c r="C50" s="29">
        <f>'105'!F50</f>
        <v>1459000000</v>
      </c>
      <c r="D50" s="17"/>
      <c r="E50" s="29">
        <f>'105'!H50</f>
        <v>1459000000</v>
      </c>
    </row>
    <row r="51" spans="1:5" ht="31.5" x14ac:dyDescent="0.25">
      <c r="A51" s="88">
        <v>16</v>
      </c>
      <c r="B51" s="87" t="s">
        <v>174</v>
      </c>
      <c r="C51" s="29">
        <f>'105'!F51</f>
        <v>2421000000</v>
      </c>
      <c r="D51" s="17"/>
      <c r="E51" s="29">
        <f>'105'!H51</f>
        <v>2421000000</v>
      </c>
    </row>
    <row r="52" spans="1:5" ht="31.5" x14ac:dyDescent="0.25">
      <c r="A52" s="88">
        <v>17</v>
      </c>
      <c r="B52" s="87" t="s">
        <v>83</v>
      </c>
      <c r="C52" s="29">
        <f>'105'!F52</f>
        <v>0</v>
      </c>
      <c r="D52" s="17"/>
      <c r="E52" s="29">
        <f>'105'!H52</f>
        <v>0</v>
      </c>
    </row>
    <row r="53" spans="1:5" x14ac:dyDescent="0.25">
      <c r="A53" s="88" t="s">
        <v>36</v>
      </c>
      <c r="B53" s="87" t="s">
        <v>167</v>
      </c>
      <c r="C53" s="29">
        <f>'105'!F53</f>
        <v>7670000000</v>
      </c>
      <c r="D53" s="17"/>
      <c r="E53" s="29">
        <f>'105'!H53</f>
        <v>7670000000</v>
      </c>
    </row>
    <row r="54" spans="1:5" ht="47.25" x14ac:dyDescent="0.25">
      <c r="A54" s="88" t="s">
        <v>37</v>
      </c>
      <c r="B54" s="87" t="s">
        <v>168</v>
      </c>
      <c r="C54" s="29">
        <f>'105'!F54</f>
        <v>31445000000</v>
      </c>
      <c r="D54" s="17"/>
      <c r="E54" s="29">
        <f>'105'!H54</f>
        <v>31445000000</v>
      </c>
    </row>
    <row r="55" spans="1:5" ht="47.25" x14ac:dyDescent="0.25">
      <c r="A55" s="108" t="s">
        <v>169</v>
      </c>
      <c r="B55" s="106" t="s">
        <v>170</v>
      </c>
      <c r="C55" s="40">
        <f>'105'!F55</f>
        <v>31445000000</v>
      </c>
      <c r="D55" s="17"/>
      <c r="E55" s="40">
        <f>'105'!H55</f>
        <v>31445000000</v>
      </c>
    </row>
    <row r="56" spans="1:5" ht="63" x14ac:dyDescent="0.25">
      <c r="A56" s="109" t="s">
        <v>33</v>
      </c>
      <c r="B56" s="103" t="s">
        <v>171</v>
      </c>
      <c r="C56" s="43">
        <f>'105'!F56</f>
        <v>29927000000</v>
      </c>
      <c r="D56" s="28"/>
      <c r="E56" s="43">
        <f>'105'!H56</f>
        <v>29927000000</v>
      </c>
    </row>
    <row r="57" spans="1:5" ht="47.25" x14ac:dyDescent="0.25">
      <c r="A57" s="109" t="s">
        <v>33</v>
      </c>
      <c r="B57" s="97" t="s">
        <v>172</v>
      </c>
      <c r="C57" s="43">
        <f>'105'!F57</f>
        <v>1518000000</v>
      </c>
      <c r="D57" s="28"/>
      <c r="E57" s="43">
        <f>'105'!H57</f>
        <v>1518000000</v>
      </c>
    </row>
    <row r="58" spans="1:5" ht="47.25" x14ac:dyDescent="0.25">
      <c r="A58" s="88" t="s">
        <v>38</v>
      </c>
      <c r="B58" s="87" t="s">
        <v>173</v>
      </c>
      <c r="C58" s="29">
        <f>'105'!F58</f>
        <v>34150000000</v>
      </c>
      <c r="D58" s="17"/>
      <c r="E58" s="29">
        <f>'105'!H58</f>
        <v>34150000000</v>
      </c>
    </row>
  </sheetData>
  <mergeCells count="8">
    <mergeCell ref="A5:A6"/>
    <mergeCell ref="B5:B6"/>
    <mergeCell ref="C5:E5"/>
    <mergeCell ref="D1:E1"/>
    <mergeCell ref="D4:E4"/>
    <mergeCell ref="A1:B1"/>
    <mergeCell ref="A2:E2"/>
    <mergeCell ref="A3:E3"/>
  </mergeCells>
  <printOptions horizontalCentered="1"/>
  <pageMargins left="0.2" right="0.2"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98"/>
  <sheetViews>
    <sheetView topLeftCell="A37" workbookViewId="0">
      <selection activeCell="B3" sqref="B3:K3"/>
    </sheetView>
  </sheetViews>
  <sheetFormatPr defaultColWidth="9.140625" defaultRowHeight="16.5" x14ac:dyDescent="0.25"/>
  <cols>
    <col min="1" max="1" width="5.28515625" style="25" customWidth="1"/>
    <col min="2" max="2" width="42.140625" style="25" customWidth="1"/>
    <col min="3" max="3" width="10.5703125" style="25" customWidth="1"/>
    <col min="4" max="4" width="17.42578125" style="25" customWidth="1"/>
    <col min="5" max="5" width="9" style="25" customWidth="1"/>
    <col min="6" max="6" width="9.140625" style="25" customWidth="1"/>
    <col min="7" max="7" width="8.7109375" style="25" customWidth="1"/>
    <col min="8" max="8" width="17.140625" style="25" customWidth="1"/>
    <col min="9" max="9" width="11.85546875" style="25" customWidth="1"/>
    <col min="10" max="10" width="17.85546875" style="25" customWidth="1"/>
    <col min="11" max="11" width="8.5703125" style="25" customWidth="1"/>
    <col min="12" max="12" width="24.5703125" style="25" customWidth="1"/>
    <col min="13" max="16384" width="9.140625" style="25"/>
  </cols>
  <sheetData>
    <row r="1" spans="1:12" ht="24.75" customHeight="1" x14ac:dyDescent="0.25">
      <c r="B1" s="60" t="s">
        <v>77</v>
      </c>
      <c r="C1" s="123"/>
      <c r="D1" s="60"/>
      <c r="E1" s="60"/>
      <c r="F1" s="60"/>
      <c r="G1" s="61"/>
      <c r="H1" s="147" t="s">
        <v>68</v>
      </c>
      <c r="I1" s="147"/>
      <c r="J1" s="147"/>
      <c r="K1" s="147"/>
      <c r="L1" s="62"/>
    </row>
    <row r="2" spans="1:12" x14ac:dyDescent="0.25">
      <c r="B2" s="148" t="s">
        <v>175</v>
      </c>
      <c r="C2" s="148"/>
      <c r="D2" s="148"/>
      <c r="E2" s="148"/>
      <c r="F2" s="148"/>
      <c r="G2" s="148"/>
      <c r="H2" s="148"/>
      <c r="I2" s="148"/>
      <c r="J2" s="148"/>
      <c r="K2" s="148"/>
      <c r="L2" s="62"/>
    </row>
    <row r="3" spans="1:12" ht="16.5" customHeight="1" x14ac:dyDescent="0.25">
      <c r="B3" s="137" t="s">
        <v>291</v>
      </c>
      <c r="C3" s="137"/>
      <c r="D3" s="137"/>
      <c r="E3" s="137"/>
      <c r="F3" s="137"/>
      <c r="G3" s="137"/>
      <c r="H3" s="137"/>
      <c r="I3" s="137"/>
      <c r="J3" s="137"/>
      <c r="K3" s="137"/>
      <c r="L3" s="62"/>
    </row>
    <row r="4" spans="1:12" x14ac:dyDescent="0.25">
      <c r="B4" s="61"/>
      <c r="C4" s="61"/>
      <c r="D4" s="61"/>
      <c r="E4" s="61"/>
      <c r="F4" s="61"/>
      <c r="G4" s="61"/>
      <c r="H4" s="149" t="s">
        <v>73</v>
      </c>
      <c r="I4" s="149"/>
      <c r="J4" s="149"/>
      <c r="K4" s="149"/>
      <c r="L4" s="62"/>
    </row>
    <row r="5" spans="1:12" s="62" customFormat="1" ht="24.75" customHeight="1" x14ac:dyDescent="0.25">
      <c r="A5" s="151"/>
      <c r="B5" s="154" t="s">
        <v>52</v>
      </c>
      <c r="C5" s="154" t="s">
        <v>53</v>
      </c>
      <c r="D5" s="159" t="s">
        <v>54</v>
      </c>
      <c r="E5" s="160"/>
      <c r="F5" s="154" t="s">
        <v>178</v>
      </c>
      <c r="G5" s="154" t="s">
        <v>179</v>
      </c>
      <c r="H5" s="159" t="s">
        <v>176</v>
      </c>
      <c r="I5" s="161"/>
      <c r="J5" s="161"/>
      <c r="K5" s="160"/>
    </row>
    <row r="6" spans="1:12" s="62" customFormat="1" ht="39.75" customHeight="1" x14ac:dyDescent="0.25">
      <c r="A6" s="152"/>
      <c r="B6" s="155"/>
      <c r="C6" s="155"/>
      <c r="D6" s="154" t="s">
        <v>55</v>
      </c>
      <c r="E6" s="157" t="s">
        <v>56</v>
      </c>
      <c r="F6" s="155"/>
      <c r="G6" s="155"/>
      <c r="H6" s="157" t="s">
        <v>55</v>
      </c>
      <c r="I6" s="154" t="s">
        <v>57</v>
      </c>
      <c r="J6" s="159" t="s">
        <v>58</v>
      </c>
      <c r="K6" s="160"/>
    </row>
    <row r="7" spans="1:12" s="62" customFormat="1" ht="54.75" customHeight="1" x14ac:dyDescent="0.25">
      <c r="A7" s="153"/>
      <c r="B7" s="156"/>
      <c r="C7" s="156"/>
      <c r="D7" s="156"/>
      <c r="E7" s="158"/>
      <c r="F7" s="156"/>
      <c r="G7" s="156"/>
      <c r="H7" s="158"/>
      <c r="I7" s="156"/>
      <c r="J7" s="125" t="s">
        <v>59</v>
      </c>
      <c r="K7" s="126" t="s">
        <v>60</v>
      </c>
    </row>
    <row r="8" spans="1:12" ht="23.1" customHeight="1" x14ac:dyDescent="0.25">
      <c r="A8" s="17"/>
      <c r="B8" s="124" t="s">
        <v>44</v>
      </c>
      <c r="C8" s="47"/>
      <c r="D8" s="41">
        <f>D9+D38</f>
        <v>995184000000</v>
      </c>
      <c r="E8" s="41"/>
      <c r="F8" s="41"/>
      <c r="G8" s="41"/>
      <c r="H8" s="41">
        <f t="shared" ref="H8:J8" si="0">H9+H38</f>
        <v>300000000000</v>
      </c>
      <c r="I8" s="41">
        <f t="shared" si="0"/>
        <v>0</v>
      </c>
      <c r="J8" s="41">
        <f t="shared" si="0"/>
        <v>300000000000</v>
      </c>
      <c r="K8" s="59"/>
      <c r="L8" s="62"/>
    </row>
    <row r="9" spans="1:12" ht="23.1" customHeight="1" x14ac:dyDescent="0.25">
      <c r="A9" s="22" t="s">
        <v>21</v>
      </c>
      <c r="B9" s="87" t="s">
        <v>177</v>
      </c>
      <c r="C9" s="47"/>
      <c r="D9" s="41">
        <f>SUM(D10:D37)</f>
        <v>155431000000</v>
      </c>
      <c r="E9" s="41"/>
      <c r="F9" s="41"/>
      <c r="G9" s="41"/>
      <c r="H9" s="41">
        <f>SUM(H10:H37)</f>
        <v>35844000000</v>
      </c>
      <c r="I9" s="41">
        <f>SUM(I10:I37)</f>
        <v>0</v>
      </c>
      <c r="J9" s="41">
        <f>SUM(J10:J37)</f>
        <v>35844000000</v>
      </c>
      <c r="K9" s="59"/>
      <c r="L9" s="62"/>
    </row>
    <row r="10" spans="1:12" s="61" customFormat="1" ht="46.5" customHeight="1" x14ac:dyDescent="0.25">
      <c r="A10" s="64">
        <v>1</v>
      </c>
      <c r="B10" s="119" t="s">
        <v>180</v>
      </c>
      <c r="C10" s="112" t="s">
        <v>181</v>
      </c>
      <c r="D10" s="42">
        <v>14950000000</v>
      </c>
      <c r="E10" s="42"/>
      <c r="F10" s="42"/>
      <c r="G10" s="42"/>
      <c r="H10" s="42">
        <f>J10</f>
        <v>4300000000</v>
      </c>
      <c r="I10" s="42"/>
      <c r="J10" s="42">
        <v>4300000000</v>
      </c>
      <c r="K10" s="47"/>
      <c r="L10" s="117"/>
    </row>
    <row r="11" spans="1:12" s="61" customFormat="1" ht="55.5" customHeight="1" x14ac:dyDescent="0.25">
      <c r="A11" s="64">
        <v>2</v>
      </c>
      <c r="B11" s="119" t="s">
        <v>182</v>
      </c>
      <c r="C11" s="112" t="s">
        <v>183</v>
      </c>
      <c r="D11" s="42">
        <v>13500000000</v>
      </c>
      <c r="E11" s="42"/>
      <c r="F11" s="42"/>
      <c r="G11" s="42"/>
      <c r="H11" s="42">
        <f t="shared" ref="H11:H74" si="1">J11</f>
        <v>2000000000</v>
      </c>
      <c r="I11" s="42"/>
      <c r="J11" s="42">
        <v>2000000000</v>
      </c>
      <c r="K11" s="47"/>
    </row>
    <row r="12" spans="1:12" s="61" customFormat="1" ht="55.5" customHeight="1" x14ac:dyDescent="0.25">
      <c r="A12" s="64">
        <v>3</v>
      </c>
      <c r="B12" s="119" t="s">
        <v>184</v>
      </c>
      <c r="C12" s="112">
        <v>2024</v>
      </c>
      <c r="D12" s="42">
        <v>5000000000</v>
      </c>
      <c r="E12" s="42"/>
      <c r="F12" s="42"/>
      <c r="G12" s="42"/>
      <c r="H12" s="42">
        <f t="shared" si="1"/>
        <v>1000000000</v>
      </c>
      <c r="I12" s="42"/>
      <c r="J12" s="42">
        <v>1000000000</v>
      </c>
      <c r="K12" s="47"/>
    </row>
    <row r="13" spans="1:12" s="61" customFormat="1" ht="55.5" customHeight="1" x14ac:dyDescent="0.25">
      <c r="A13" s="64">
        <v>4</v>
      </c>
      <c r="B13" s="119" t="s">
        <v>185</v>
      </c>
      <c r="C13" s="112" t="s">
        <v>183</v>
      </c>
      <c r="D13" s="42">
        <v>650000000</v>
      </c>
      <c r="E13" s="42"/>
      <c r="F13" s="42"/>
      <c r="G13" s="42"/>
      <c r="H13" s="42">
        <f t="shared" si="1"/>
        <v>150000000</v>
      </c>
      <c r="I13" s="42"/>
      <c r="J13" s="42">
        <v>150000000</v>
      </c>
      <c r="K13" s="47"/>
    </row>
    <row r="14" spans="1:12" s="61" customFormat="1" ht="117" customHeight="1" x14ac:dyDescent="0.25">
      <c r="A14" s="64">
        <v>5</v>
      </c>
      <c r="B14" s="119" t="s">
        <v>186</v>
      </c>
      <c r="C14" s="112">
        <v>2025</v>
      </c>
      <c r="D14" s="42">
        <v>500000000</v>
      </c>
      <c r="E14" s="42"/>
      <c r="F14" s="42"/>
      <c r="G14" s="42"/>
      <c r="H14" s="42">
        <f t="shared" si="1"/>
        <v>450000000</v>
      </c>
      <c r="I14" s="42"/>
      <c r="J14" s="42">
        <v>450000000</v>
      </c>
      <c r="K14" s="47"/>
    </row>
    <row r="15" spans="1:12" s="61" customFormat="1" ht="54.75" customHeight="1" x14ac:dyDescent="0.25">
      <c r="A15" s="64">
        <v>6</v>
      </c>
      <c r="B15" s="119" t="s">
        <v>187</v>
      </c>
      <c r="C15" s="112">
        <v>2025</v>
      </c>
      <c r="D15" s="42">
        <v>1500000000</v>
      </c>
      <c r="E15" s="42"/>
      <c r="F15" s="42"/>
      <c r="G15" s="42"/>
      <c r="H15" s="42">
        <f t="shared" si="1"/>
        <v>700000000</v>
      </c>
      <c r="I15" s="42"/>
      <c r="J15" s="42">
        <v>700000000</v>
      </c>
      <c r="K15" s="47"/>
    </row>
    <row r="16" spans="1:12" s="61" customFormat="1" ht="54.75" customHeight="1" x14ac:dyDescent="0.25">
      <c r="A16" s="64">
        <v>7</v>
      </c>
      <c r="B16" s="119" t="s">
        <v>188</v>
      </c>
      <c r="C16" s="112" t="s">
        <v>183</v>
      </c>
      <c r="D16" s="42">
        <v>1300000000</v>
      </c>
      <c r="E16" s="42"/>
      <c r="F16" s="42"/>
      <c r="G16" s="42"/>
      <c r="H16" s="42">
        <f t="shared" si="1"/>
        <v>500000000</v>
      </c>
      <c r="I16" s="42"/>
      <c r="J16" s="42">
        <v>500000000</v>
      </c>
      <c r="K16" s="47"/>
    </row>
    <row r="17" spans="1:11" s="61" customFormat="1" ht="54.75" customHeight="1" x14ac:dyDescent="0.25">
      <c r="A17" s="64">
        <v>8</v>
      </c>
      <c r="B17" s="119" t="s">
        <v>189</v>
      </c>
      <c r="C17" s="112" t="s">
        <v>183</v>
      </c>
      <c r="D17" s="42">
        <v>7300000000</v>
      </c>
      <c r="E17" s="42"/>
      <c r="F17" s="42"/>
      <c r="G17" s="42"/>
      <c r="H17" s="42">
        <f t="shared" si="1"/>
        <v>30000000</v>
      </c>
      <c r="I17" s="42"/>
      <c r="J17" s="42">
        <v>30000000</v>
      </c>
      <c r="K17" s="47"/>
    </row>
    <row r="18" spans="1:11" s="61" customFormat="1" ht="22.5" customHeight="1" x14ac:dyDescent="0.25">
      <c r="A18" s="64">
        <v>9</v>
      </c>
      <c r="B18" s="119" t="s">
        <v>190</v>
      </c>
      <c r="C18" s="112">
        <v>2023</v>
      </c>
      <c r="D18" s="42">
        <v>700000000</v>
      </c>
      <c r="E18" s="42"/>
      <c r="F18" s="42"/>
      <c r="G18" s="42"/>
      <c r="H18" s="42">
        <f t="shared" si="1"/>
        <v>665000000</v>
      </c>
      <c r="I18" s="42"/>
      <c r="J18" s="42">
        <v>665000000</v>
      </c>
      <c r="K18" s="47"/>
    </row>
    <row r="19" spans="1:11" s="61" customFormat="1" ht="22.5" customHeight="1" x14ac:dyDescent="0.25">
      <c r="A19" s="64">
        <v>10</v>
      </c>
      <c r="B19" s="119" t="s">
        <v>191</v>
      </c>
      <c r="C19" s="112" t="s">
        <v>192</v>
      </c>
      <c r="D19" s="42">
        <v>1197000000</v>
      </c>
      <c r="E19" s="42"/>
      <c r="F19" s="42"/>
      <c r="G19" s="42"/>
      <c r="H19" s="42">
        <f t="shared" si="1"/>
        <v>800000000</v>
      </c>
      <c r="I19" s="42"/>
      <c r="J19" s="42">
        <v>800000000</v>
      </c>
      <c r="K19" s="47"/>
    </row>
    <row r="20" spans="1:11" s="61" customFormat="1" ht="22.5" customHeight="1" x14ac:dyDescent="0.25">
      <c r="A20" s="64">
        <v>11</v>
      </c>
      <c r="B20" s="119" t="s">
        <v>193</v>
      </c>
      <c r="C20" s="112">
        <v>2023</v>
      </c>
      <c r="D20" s="42">
        <v>2000000000</v>
      </c>
      <c r="E20" s="42"/>
      <c r="F20" s="42"/>
      <c r="G20" s="42"/>
      <c r="H20" s="42">
        <f t="shared" si="1"/>
        <v>1100000000</v>
      </c>
      <c r="I20" s="42"/>
      <c r="J20" s="42">
        <v>1100000000</v>
      </c>
      <c r="K20" s="47"/>
    </row>
    <row r="21" spans="1:11" s="61" customFormat="1" ht="38.25" customHeight="1" x14ac:dyDescent="0.25">
      <c r="A21" s="64">
        <v>12</v>
      </c>
      <c r="B21" s="119" t="s">
        <v>194</v>
      </c>
      <c r="C21" s="112" t="s">
        <v>195</v>
      </c>
      <c r="D21" s="42">
        <v>12585000000</v>
      </c>
      <c r="E21" s="42"/>
      <c r="F21" s="42"/>
      <c r="G21" s="42"/>
      <c r="H21" s="42">
        <f t="shared" si="1"/>
        <v>2185000000</v>
      </c>
      <c r="I21" s="42"/>
      <c r="J21" s="42">
        <v>2185000000</v>
      </c>
      <c r="K21" s="47"/>
    </row>
    <row r="22" spans="1:11" s="61" customFormat="1" ht="38.25" customHeight="1" x14ac:dyDescent="0.25">
      <c r="A22" s="64">
        <v>13</v>
      </c>
      <c r="B22" s="119" t="s">
        <v>196</v>
      </c>
      <c r="C22" s="112" t="s">
        <v>195</v>
      </c>
      <c r="D22" s="42">
        <v>11931000000</v>
      </c>
      <c r="E22" s="42"/>
      <c r="F22" s="42"/>
      <c r="G22" s="42"/>
      <c r="H22" s="42">
        <f t="shared" si="1"/>
        <v>1086000000</v>
      </c>
      <c r="I22" s="42"/>
      <c r="J22" s="42">
        <v>1086000000</v>
      </c>
      <c r="K22" s="47"/>
    </row>
    <row r="23" spans="1:11" s="61" customFormat="1" ht="56.25" customHeight="1" x14ac:dyDescent="0.25">
      <c r="A23" s="64">
        <v>14</v>
      </c>
      <c r="B23" s="119" t="s">
        <v>197</v>
      </c>
      <c r="C23" s="118">
        <v>2024</v>
      </c>
      <c r="D23" s="42">
        <v>900000000</v>
      </c>
      <c r="E23" s="42"/>
      <c r="F23" s="42"/>
      <c r="G23" s="42"/>
      <c r="H23" s="42">
        <f t="shared" si="1"/>
        <v>344000000</v>
      </c>
      <c r="I23" s="42"/>
      <c r="J23" s="42">
        <v>344000000</v>
      </c>
      <c r="K23" s="47"/>
    </row>
    <row r="24" spans="1:11" s="61" customFormat="1" ht="73.5" customHeight="1" x14ac:dyDescent="0.25">
      <c r="A24" s="64">
        <v>15</v>
      </c>
      <c r="B24" s="119" t="s">
        <v>198</v>
      </c>
      <c r="C24" s="112">
        <v>2024</v>
      </c>
      <c r="D24" s="42">
        <v>9000000000</v>
      </c>
      <c r="E24" s="42"/>
      <c r="F24" s="42"/>
      <c r="G24" s="42"/>
      <c r="H24" s="42">
        <f t="shared" si="1"/>
        <v>855000000</v>
      </c>
      <c r="I24" s="42"/>
      <c r="J24" s="42">
        <v>855000000</v>
      </c>
      <c r="K24" s="47"/>
    </row>
    <row r="25" spans="1:11" s="61" customFormat="1" ht="91.5" customHeight="1" x14ac:dyDescent="0.25">
      <c r="A25" s="64">
        <v>16</v>
      </c>
      <c r="B25" s="119" t="s">
        <v>199</v>
      </c>
      <c r="C25" s="112" t="s">
        <v>200</v>
      </c>
      <c r="D25" s="42">
        <v>12488000000</v>
      </c>
      <c r="E25" s="42"/>
      <c r="F25" s="42"/>
      <c r="G25" s="42"/>
      <c r="H25" s="42">
        <f t="shared" si="1"/>
        <v>5495000000</v>
      </c>
      <c r="I25" s="42"/>
      <c r="J25" s="42">
        <v>5495000000</v>
      </c>
      <c r="K25" s="47"/>
    </row>
    <row r="26" spans="1:11" s="61" customFormat="1" ht="78" customHeight="1" x14ac:dyDescent="0.25">
      <c r="A26" s="64">
        <v>17</v>
      </c>
      <c r="B26" s="119" t="s">
        <v>201</v>
      </c>
      <c r="C26" s="112" t="s">
        <v>200</v>
      </c>
      <c r="D26" s="42">
        <v>13500000000</v>
      </c>
      <c r="E26" s="42"/>
      <c r="F26" s="42"/>
      <c r="G26" s="42"/>
      <c r="H26" s="42">
        <f t="shared" si="1"/>
        <v>6200000000</v>
      </c>
      <c r="I26" s="42"/>
      <c r="J26" s="42">
        <v>6200000000</v>
      </c>
      <c r="K26" s="47"/>
    </row>
    <row r="27" spans="1:11" s="61" customFormat="1" ht="65.25" customHeight="1" x14ac:dyDescent="0.25">
      <c r="A27" s="64">
        <v>18</v>
      </c>
      <c r="B27" s="119" t="s">
        <v>202</v>
      </c>
      <c r="C27" s="112" t="s">
        <v>183</v>
      </c>
      <c r="D27" s="42">
        <v>2219000000</v>
      </c>
      <c r="E27" s="42"/>
      <c r="F27" s="42"/>
      <c r="G27" s="42"/>
      <c r="H27" s="42">
        <f t="shared" si="1"/>
        <v>800000000</v>
      </c>
      <c r="I27" s="42"/>
      <c r="J27" s="42">
        <v>800000000</v>
      </c>
      <c r="K27" s="47"/>
    </row>
    <row r="28" spans="1:11" s="61" customFormat="1" ht="52.5" customHeight="1" x14ac:dyDescent="0.25">
      <c r="A28" s="64">
        <v>19</v>
      </c>
      <c r="B28" s="119" t="s">
        <v>203</v>
      </c>
      <c r="C28" s="112" t="s">
        <v>183</v>
      </c>
      <c r="D28" s="42">
        <v>1298000000</v>
      </c>
      <c r="E28" s="42"/>
      <c r="F28" s="42"/>
      <c r="G28" s="42"/>
      <c r="H28" s="42">
        <f t="shared" si="1"/>
        <v>70000000</v>
      </c>
      <c r="I28" s="42"/>
      <c r="J28" s="42">
        <v>70000000</v>
      </c>
      <c r="K28" s="47"/>
    </row>
    <row r="29" spans="1:11" s="61" customFormat="1" ht="25.5" customHeight="1" x14ac:dyDescent="0.25">
      <c r="A29" s="64">
        <v>20</v>
      </c>
      <c r="B29" s="119" t="s">
        <v>204</v>
      </c>
      <c r="C29" s="118" t="s">
        <v>200</v>
      </c>
      <c r="D29" s="42">
        <v>5000000000</v>
      </c>
      <c r="E29" s="42"/>
      <c r="F29" s="42"/>
      <c r="G29" s="42"/>
      <c r="H29" s="42">
        <f t="shared" si="1"/>
        <v>51000000</v>
      </c>
      <c r="I29" s="42"/>
      <c r="J29" s="42">
        <v>51000000</v>
      </c>
      <c r="K29" s="47"/>
    </row>
    <row r="30" spans="1:11" s="61" customFormat="1" ht="25.5" customHeight="1" x14ac:dyDescent="0.25">
      <c r="A30" s="64">
        <v>21</v>
      </c>
      <c r="B30" s="119" t="s">
        <v>205</v>
      </c>
      <c r="C30" s="113" t="s">
        <v>195</v>
      </c>
      <c r="D30" s="42">
        <v>5000000000</v>
      </c>
      <c r="E30" s="42"/>
      <c r="F30" s="42"/>
      <c r="G30" s="42"/>
      <c r="H30" s="42">
        <f t="shared" si="1"/>
        <v>2515000000</v>
      </c>
      <c r="I30" s="42"/>
      <c r="J30" s="42">
        <v>2515000000</v>
      </c>
      <c r="K30" s="47"/>
    </row>
    <row r="31" spans="1:11" s="61" customFormat="1" ht="55.5" customHeight="1" x14ac:dyDescent="0.25">
      <c r="A31" s="64">
        <v>22</v>
      </c>
      <c r="B31" s="119" t="s">
        <v>206</v>
      </c>
      <c r="C31" s="113" t="s">
        <v>195</v>
      </c>
      <c r="D31" s="42">
        <v>13376000000</v>
      </c>
      <c r="E31" s="42"/>
      <c r="F31" s="42"/>
      <c r="G31" s="42"/>
      <c r="H31" s="42">
        <f t="shared" si="1"/>
        <v>1558000000</v>
      </c>
      <c r="I31" s="42"/>
      <c r="J31" s="42">
        <v>1558000000</v>
      </c>
      <c r="K31" s="47"/>
    </row>
    <row r="32" spans="1:11" s="61" customFormat="1" ht="41.25" customHeight="1" x14ac:dyDescent="0.25">
      <c r="A32" s="64">
        <v>23</v>
      </c>
      <c r="B32" s="119" t="s">
        <v>207</v>
      </c>
      <c r="C32" s="113" t="s">
        <v>195</v>
      </c>
      <c r="D32" s="42">
        <v>12800000000</v>
      </c>
      <c r="E32" s="42"/>
      <c r="F32" s="42"/>
      <c r="G32" s="42"/>
      <c r="H32" s="42">
        <f t="shared" si="1"/>
        <v>1893000000</v>
      </c>
      <c r="I32" s="42"/>
      <c r="J32" s="42">
        <v>1893000000</v>
      </c>
      <c r="K32" s="47"/>
    </row>
    <row r="33" spans="1:11" s="61" customFormat="1" ht="83.25" customHeight="1" x14ac:dyDescent="0.25">
      <c r="A33" s="64">
        <v>24</v>
      </c>
      <c r="B33" s="119" t="s">
        <v>208</v>
      </c>
      <c r="C33" s="113">
        <v>2024</v>
      </c>
      <c r="D33" s="42">
        <v>1172000000</v>
      </c>
      <c r="E33" s="42"/>
      <c r="F33" s="42"/>
      <c r="G33" s="42"/>
      <c r="H33" s="42">
        <f t="shared" si="1"/>
        <v>11000000</v>
      </c>
      <c r="I33" s="42"/>
      <c r="J33" s="42">
        <v>11000000</v>
      </c>
      <c r="K33" s="47"/>
    </row>
    <row r="34" spans="1:11" s="61" customFormat="1" ht="99" customHeight="1" x14ac:dyDescent="0.25">
      <c r="A34" s="64">
        <v>25</v>
      </c>
      <c r="B34" s="119" t="s">
        <v>209</v>
      </c>
      <c r="C34" s="113">
        <v>2024</v>
      </c>
      <c r="D34" s="42">
        <v>1179000000</v>
      </c>
      <c r="E34" s="42"/>
      <c r="F34" s="42"/>
      <c r="G34" s="42"/>
      <c r="H34" s="42">
        <f t="shared" si="1"/>
        <v>11000000</v>
      </c>
      <c r="I34" s="42"/>
      <c r="J34" s="42">
        <v>11000000</v>
      </c>
      <c r="K34" s="47"/>
    </row>
    <row r="35" spans="1:11" s="61" customFormat="1" ht="39.75" customHeight="1" x14ac:dyDescent="0.25">
      <c r="A35" s="64">
        <v>26</v>
      </c>
      <c r="B35" s="119" t="s">
        <v>210</v>
      </c>
      <c r="C35" s="114" t="s">
        <v>183</v>
      </c>
      <c r="D35" s="42">
        <v>350000000</v>
      </c>
      <c r="E35" s="42"/>
      <c r="F35" s="42"/>
      <c r="G35" s="42"/>
      <c r="H35" s="42">
        <f t="shared" si="1"/>
        <v>3000000</v>
      </c>
      <c r="I35" s="42"/>
      <c r="J35" s="42">
        <v>3000000</v>
      </c>
      <c r="K35" s="47"/>
    </row>
    <row r="36" spans="1:11" s="61" customFormat="1" ht="63.75" customHeight="1" x14ac:dyDescent="0.25">
      <c r="A36" s="64">
        <v>27</v>
      </c>
      <c r="B36" s="119" t="s">
        <v>211</v>
      </c>
      <c r="C36" s="114" t="s">
        <v>212</v>
      </c>
      <c r="D36" s="42">
        <v>2386000000</v>
      </c>
      <c r="E36" s="42"/>
      <c r="F36" s="42"/>
      <c r="G36" s="42"/>
      <c r="H36" s="42">
        <f t="shared" si="1"/>
        <v>1056000000</v>
      </c>
      <c r="I36" s="42"/>
      <c r="J36" s="42">
        <v>1056000000</v>
      </c>
      <c r="K36" s="47"/>
    </row>
    <row r="37" spans="1:11" s="61" customFormat="1" ht="54" customHeight="1" x14ac:dyDescent="0.25">
      <c r="A37" s="64">
        <v>28</v>
      </c>
      <c r="B37" s="119" t="s">
        <v>213</v>
      </c>
      <c r="C37" s="114" t="s">
        <v>181</v>
      </c>
      <c r="D37" s="42">
        <v>1650000000</v>
      </c>
      <c r="E37" s="42"/>
      <c r="F37" s="42"/>
      <c r="G37" s="42"/>
      <c r="H37" s="42">
        <f t="shared" si="1"/>
        <v>16000000</v>
      </c>
      <c r="I37" s="42"/>
      <c r="J37" s="42">
        <v>16000000</v>
      </c>
      <c r="K37" s="47"/>
    </row>
    <row r="38" spans="1:11" s="61" customFormat="1" ht="32.25" customHeight="1" x14ac:dyDescent="0.25">
      <c r="A38" s="124" t="s">
        <v>31</v>
      </c>
      <c r="B38" s="116" t="s">
        <v>214</v>
      </c>
      <c r="C38" s="115"/>
      <c r="D38" s="41">
        <f>SUM(D39:D98)</f>
        <v>839753000000</v>
      </c>
      <c r="E38" s="41"/>
      <c r="F38" s="41"/>
      <c r="G38" s="41"/>
      <c r="H38" s="41">
        <f t="shared" ref="H38:J38" si="2">SUM(H39:H98)</f>
        <v>264156000000</v>
      </c>
      <c r="I38" s="41">
        <f t="shared" si="2"/>
        <v>0</v>
      </c>
      <c r="J38" s="41">
        <f t="shared" si="2"/>
        <v>264156000000</v>
      </c>
      <c r="K38" s="59"/>
    </row>
    <row r="39" spans="1:11" s="61" customFormat="1" ht="43.5" customHeight="1" x14ac:dyDescent="0.25">
      <c r="A39" s="64">
        <v>1</v>
      </c>
      <c r="B39" s="110" t="s">
        <v>215</v>
      </c>
      <c r="C39" s="114" t="s">
        <v>216</v>
      </c>
      <c r="D39" s="42">
        <v>25000000000</v>
      </c>
      <c r="E39" s="42"/>
      <c r="F39" s="42"/>
      <c r="G39" s="42"/>
      <c r="H39" s="42">
        <f t="shared" si="1"/>
        <v>2000000000</v>
      </c>
      <c r="I39" s="42"/>
      <c r="J39" s="42">
        <v>2000000000</v>
      </c>
      <c r="K39" s="59"/>
    </row>
    <row r="40" spans="1:11" s="61" customFormat="1" ht="65.25" customHeight="1" x14ac:dyDescent="0.25">
      <c r="A40" s="64">
        <v>2</v>
      </c>
      <c r="B40" s="110" t="s">
        <v>217</v>
      </c>
      <c r="C40" s="114" t="s">
        <v>183</v>
      </c>
      <c r="D40" s="42">
        <v>13000000000</v>
      </c>
      <c r="E40" s="42"/>
      <c r="F40" s="42"/>
      <c r="G40" s="42"/>
      <c r="H40" s="42">
        <f t="shared" si="1"/>
        <v>2000000000</v>
      </c>
      <c r="I40" s="42"/>
      <c r="J40" s="42">
        <v>2000000000</v>
      </c>
      <c r="K40" s="59"/>
    </row>
    <row r="41" spans="1:11" s="61" customFormat="1" ht="37.5" customHeight="1" x14ac:dyDescent="0.25">
      <c r="A41" s="64">
        <v>3</v>
      </c>
      <c r="B41" s="110" t="s">
        <v>218</v>
      </c>
      <c r="C41" s="114" t="s">
        <v>200</v>
      </c>
      <c r="D41" s="42">
        <v>5000000000</v>
      </c>
      <c r="E41" s="42"/>
      <c r="F41" s="42"/>
      <c r="G41" s="42"/>
      <c r="H41" s="42">
        <f t="shared" si="1"/>
        <v>4000000000</v>
      </c>
      <c r="I41" s="42"/>
      <c r="J41" s="42">
        <v>4000000000</v>
      </c>
      <c r="K41" s="59"/>
    </row>
    <row r="42" spans="1:11" s="61" customFormat="1" ht="37.5" customHeight="1" x14ac:dyDescent="0.25">
      <c r="A42" s="64">
        <v>4</v>
      </c>
      <c r="B42" s="110" t="s">
        <v>219</v>
      </c>
      <c r="C42" s="114" t="s">
        <v>220</v>
      </c>
      <c r="D42" s="42">
        <v>4500000000</v>
      </c>
      <c r="E42" s="42"/>
      <c r="F42" s="42"/>
      <c r="G42" s="42"/>
      <c r="H42" s="42">
        <f t="shared" si="1"/>
        <v>300000000</v>
      </c>
      <c r="I42" s="42"/>
      <c r="J42" s="42">
        <v>300000000</v>
      </c>
      <c r="K42" s="59"/>
    </row>
    <row r="43" spans="1:11" s="61" customFormat="1" ht="37.5" customHeight="1" x14ac:dyDescent="0.25">
      <c r="A43" s="64">
        <v>5</v>
      </c>
      <c r="B43" s="110" t="s">
        <v>221</v>
      </c>
      <c r="C43" s="114" t="s">
        <v>216</v>
      </c>
      <c r="D43" s="42">
        <v>58619000000</v>
      </c>
      <c r="E43" s="42"/>
      <c r="F43" s="42"/>
      <c r="G43" s="42"/>
      <c r="H43" s="42">
        <f t="shared" si="1"/>
        <v>26158000000</v>
      </c>
      <c r="I43" s="42"/>
      <c r="J43" s="42">
        <v>26158000000</v>
      </c>
      <c r="K43" s="59"/>
    </row>
    <row r="44" spans="1:11" s="61" customFormat="1" ht="72" customHeight="1" x14ac:dyDescent="0.25">
      <c r="A44" s="64">
        <v>6</v>
      </c>
      <c r="B44" s="110" t="s">
        <v>222</v>
      </c>
      <c r="C44" s="114" t="s">
        <v>220</v>
      </c>
      <c r="D44" s="42">
        <v>20000000000</v>
      </c>
      <c r="E44" s="42"/>
      <c r="F44" s="42"/>
      <c r="G44" s="42"/>
      <c r="H44" s="42">
        <f t="shared" si="1"/>
        <v>3000000000</v>
      </c>
      <c r="I44" s="42"/>
      <c r="J44" s="42">
        <v>3000000000</v>
      </c>
      <c r="K44" s="59"/>
    </row>
    <row r="45" spans="1:11" s="61" customFormat="1" ht="52.5" customHeight="1" x14ac:dyDescent="0.25">
      <c r="A45" s="64">
        <v>7</v>
      </c>
      <c r="B45" s="110" t="s">
        <v>223</v>
      </c>
      <c r="C45" s="114" t="s">
        <v>224</v>
      </c>
      <c r="D45" s="42">
        <v>13000000000</v>
      </c>
      <c r="E45" s="42"/>
      <c r="F45" s="42"/>
      <c r="G45" s="42"/>
      <c r="H45" s="42">
        <f t="shared" si="1"/>
        <v>3000000000</v>
      </c>
      <c r="I45" s="42"/>
      <c r="J45" s="42">
        <v>3000000000</v>
      </c>
      <c r="K45" s="59"/>
    </row>
    <row r="46" spans="1:11" s="61" customFormat="1" ht="52.5" customHeight="1" x14ac:dyDescent="0.25">
      <c r="A46" s="64">
        <v>8</v>
      </c>
      <c r="B46" s="110" t="s">
        <v>225</v>
      </c>
      <c r="C46" s="114" t="s">
        <v>224</v>
      </c>
      <c r="D46" s="42">
        <v>10000000000</v>
      </c>
      <c r="E46" s="42"/>
      <c r="F46" s="42"/>
      <c r="G46" s="42"/>
      <c r="H46" s="42">
        <f t="shared" si="1"/>
        <v>3000000000</v>
      </c>
      <c r="I46" s="42"/>
      <c r="J46" s="42">
        <v>3000000000</v>
      </c>
      <c r="K46" s="59"/>
    </row>
    <row r="47" spans="1:11" s="61" customFormat="1" ht="52.5" customHeight="1" x14ac:dyDescent="0.25">
      <c r="A47" s="64">
        <v>9</v>
      </c>
      <c r="B47" s="110" t="s">
        <v>226</v>
      </c>
      <c r="C47" s="114" t="s">
        <v>224</v>
      </c>
      <c r="D47" s="42">
        <v>6500000000</v>
      </c>
      <c r="E47" s="42"/>
      <c r="F47" s="42"/>
      <c r="G47" s="42"/>
      <c r="H47" s="42">
        <f t="shared" si="1"/>
        <v>3000000000</v>
      </c>
      <c r="I47" s="42"/>
      <c r="J47" s="42">
        <v>3000000000</v>
      </c>
      <c r="K47" s="59"/>
    </row>
    <row r="48" spans="1:11" s="61" customFormat="1" ht="52.5" customHeight="1" x14ac:dyDescent="0.25">
      <c r="A48" s="64">
        <v>10</v>
      </c>
      <c r="B48" s="110" t="s">
        <v>227</v>
      </c>
      <c r="C48" s="114" t="s">
        <v>224</v>
      </c>
      <c r="D48" s="42">
        <v>8000000000</v>
      </c>
      <c r="E48" s="42"/>
      <c r="F48" s="42"/>
      <c r="G48" s="42"/>
      <c r="H48" s="42">
        <f t="shared" si="1"/>
        <v>3000000000</v>
      </c>
      <c r="I48" s="42"/>
      <c r="J48" s="42">
        <v>3000000000</v>
      </c>
      <c r="K48" s="59"/>
    </row>
    <row r="49" spans="1:11" s="61" customFormat="1" ht="52.5" customHeight="1" x14ac:dyDescent="0.25">
      <c r="A49" s="64">
        <v>11</v>
      </c>
      <c r="B49" s="110" t="s">
        <v>228</v>
      </c>
      <c r="C49" s="113" t="s">
        <v>224</v>
      </c>
      <c r="D49" s="42">
        <v>14950000000</v>
      </c>
      <c r="E49" s="42"/>
      <c r="F49" s="42"/>
      <c r="G49" s="42"/>
      <c r="H49" s="42">
        <f t="shared" si="1"/>
        <v>3000000000</v>
      </c>
      <c r="I49" s="42"/>
      <c r="J49" s="42">
        <v>3000000000</v>
      </c>
      <c r="K49" s="59"/>
    </row>
    <row r="50" spans="1:11" s="61" customFormat="1" ht="52.5" customHeight="1" x14ac:dyDescent="0.25">
      <c r="A50" s="64">
        <v>12</v>
      </c>
      <c r="B50" s="110" t="s">
        <v>229</v>
      </c>
      <c r="C50" s="114" t="s">
        <v>181</v>
      </c>
      <c r="D50" s="42">
        <v>7500000000</v>
      </c>
      <c r="E50" s="42"/>
      <c r="F50" s="42"/>
      <c r="G50" s="42"/>
      <c r="H50" s="42">
        <f t="shared" si="1"/>
        <v>3000000000</v>
      </c>
      <c r="I50" s="42"/>
      <c r="J50" s="42">
        <v>3000000000</v>
      </c>
      <c r="K50" s="59"/>
    </row>
    <row r="51" spans="1:11" s="61" customFormat="1" ht="52.5" customHeight="1" x14ac:dyDescent="0.25">
      <c r="A51" s="64">
        <v>13</v>
      </c>
      <c r="B51" s="110" t="s">
        <v>230</v>
      </c>
      <c r="C51" s="113" t="s">
        <v>181</v>
      </c>
      <c r="D51" s="42">
        <v>7500000000</v>
      </c>
      <c r="E51" s="42"/>
      <c r="F51" s="42"/>
      <c r="G51" s="42"/>
      <c r="H51" s="42">
        <f t="shared" si="1"/>
        <v>3000000000</v>
      </c>
      <c r="I51" s="42"/>
      <c r="J51" s="42">
        <v>3000000000</v>
      </c>
      <c r="K51" s="59"/>
    </row>
    <row r="52" spans="1:11" s="61" customFormat="1" ht="42.75" customHeight="1" x14ac:dyDescent="0.25">
      <c r="A52" s="64">
        <v>14</v>
      </c>
      <c r="B52" s="110" t="s">
        <v>231</v>
      </c>
      <c r="C52" s="113" t="s">
        <v>181</v>
      </c>
      <c r="D52" s="42">
        <v>11500000000</v>
      </c>
      <c r="E52" s="42"/>
      <c r="F52" s="42"/>
      <c r="G52" s="42"/>
      <c r="H52" s="42">
        <f t="shared" si="1"/>
        <v>2000000000</v>
      </c>
      <c r="I52" s="42"/>
      <c r="J52" s="42">
        <v>2000000000</v>
      </c>
      <c r="K52" s="59"/>
    </row>
    <row r="53" spans="1:11" s="61" customFormat="1" ht="42.75" customHeight="1" x14ac:dyDescent="0.25">
      <c r="A53" s="64">
        <v>15</v>
      </c>
      <c r="B53" s="110" t="s">
        <v>232</v>
      </c>
      <c r="C53" s="113" t="s">
        <v>216</v>
      </c>
      <c r="D53" s="42">
        <v>98000000000</v>
      </c>
      <c r="E53" s="42"/>
      <c r="F53" s="42"/>
      <c r="G53" s="42"/>
      <c r="H53" s="42">
        <f t="shared" si="1"/>
        <v>23000000000</v>
      </c>
      <c r="I53" s="42"/>
      <c r="J53" s="42">
        <v>23000000000</v>
      </c>
      <c r="K53" s="59"/>
    </row>
    <row r="54" spans="1:11" s="61" customFormat="1" ht="42.75" customHeight="1" x14ac:dyDescent="0.25">
      <c r="A54" s="64">
        <v>16</v>
      </c>
      <c r="B54" s="110" t="s">
        <v>233</v>
      </c>
      <c r="C54" s="113" t="s">
        <v>195</v>
      </c>
      <c r="D54" s="42">
        <v>70000000000</v>
      </c>
      <c r="E54" s="42"/>
      <c r="F54" s="42"/>
      <c r="G54" s="42"/>
      <c r="H54" s="42">
        <f t="shared" si="1"/>
        <v>20000000000</v>
      </c>
      <c r="I54" s="42"/>
      <c r="J54" s="42">
        <v>20000000000</v>
      </c>
      <c r="K54" s="59"/>
    </row>
    <row r="55" spans="1:11" s="61" customFormat="1" ht="67.5" customHeight="1" x14ac:dyDescent="0.25">
      <c r="A55" s="64">
        <v>17</v>
      </c>
      <c r="B55" s="110" t="s">
        <v>234</v>
      </c>
      <c r="C55" s="113" t="s">
        <v>224</v>
      </c>
      <c r="D55" s="42">
        <v>8600000000</v>
      </c>
      <c r="E55" s="42"/>
      <c r="F55" s="42"/>
      <c r="G55" s="42"/>
      <c r="H55" s="42">
        <f t="shared" si="1"/>
        <v>3500000000</v>
      </c>
      <c r="I55" s="42"/>
      <c r="J55" s="42">
        <v>3500000000</v>
      </c>
      <c r="K55" s="59"/>
    </row>
    <row r="56" spans="1:11" s="61" customFormat="1" ht="67.5" customHeight="1" x14ac:dyDescent="0.25">
      <c r="A56" s="64">
        <v>18</v>
      </c>
      <c r="B56" s="110" t="s">
        <v>235</v>
      </c>
      <c r="C56" s="113" t="s">
        <v>224</v>
      </c>
      <c r="D56" s="42">
        <v>6800000000</v>
      </c>
      <c r="E56" s="42"/>
      <c r="F56" s="42"/>
      <c r="G56" s="42"/>
      <c r="H56" s="42">
        <f t="shared" si="1"/>
        <v>3000000000</v>
      </c>
      <c r="I56" s="42"/>
      <c r="J56" s="42">
        <v>3000000000</v>
      </c>
      <c r="K56" s="59"/>
    </row>
    <row r="57" spans="1:11" s="61" customFormat="1" ht="39" customHeight="1" x14ac:dyDescent="0.25">
      <c r="A57" s="64">
        <v>19</v>
      </c>
      <c r="B57" s="110" t="s">
        <v>236</v>
      </c>
      <c r="C57" s="113" t="s">
        <v>181</v>
      </c>
      <c r="D57" s="42">
        <v>14980000000</v>
      </c>
      <c r="E57" s="42"/>
      <c r="F57" s="42"/>
      <c r="G57" s="42"/>
      <c r="H57" s="42">
        <f t="shared" si="1"/>
        <v>7123000000</v>
      </c>
      <c r="I57" s="42"/>
      <c r="J57" s="42">
        <v>7123000000</v>
      </c>
      <c r="K57" s="59"/>
    </row>
    <row r="58" spans="1:11" s="61" customFormat="1" ht="63.75" customHeight="1" x14ac:dyDescent="0.25">
      <c r="A58" s="64">
        <v>20</v>
      </c>
      <c r="B58" s="110" t="s">
        <v>237</v>
      </c>
      <c r="C58" s="113" t="s">
        <v>238</v>
      </c>
      <c r="D58" s="42">
        <v>14990000000</v>
      </c>
      <c r="E58" s="42"/>
      <c r="F58" s="42"/>
      <c r="G58" s="42"/>
      <c r="H58" s="42">
        <f t="shared" si="1"/>
        <v>5000000000</v>
      </c>
      <c r="I58" s="42"/>
      <c r="J58" s="42">
        <v>5000000000</v>
      </c>
      <c r="K58" s="59"/>
    </row>
    <row r="59" spans="1:11" s="61" customFormat="1" ht="63.75" customHeight="1" x14ac:dyDescent="0.25">
      <c r="A59" s="64">
        <v>21</v>
      </c>
      <c r="B59" s="110" t="s">
        <v>239</v>
      </c>
      <c r="C59" s="113" t="s">
        <v>220</v>
      </c>
      <c r="D59" s="42">
        <v>11000000000</v>
      </c>
      <c r="E59" s="42"/>
      <c r="F59" s="42"/>
      <c r="G59" s="42"/>
      <c r="H59" s="42">
        <f t="shared" si="1"/>
        <v>5000000000</v>
      </c>
      <c r="I59" s="42"/>
      <c r="J59" s="42">
        <v>5000000000</v>
      </c>
      <c r="K59" s="59"/>
    </row>
    <row r="60" spans="1:11" s="61" customFormat="1" ht="63.75" customHeight="1" x14ac:dyDescent="0.25">
      <c r="A60" s="64">
        <v>22</v>
      </c>
      <c r="B60" s="110" t="s">
        <v>240</v>
      </c>
      <c r="C60" s="113" t="s">
        <v>183</v>
      </c>
      <c r="D60" s="42">
        <v>7500000000</v>
      </c>
      <c r="E60" s="42"/>
      <c r="F60" s="42"/>
      <c r="G60" s="42"/>
      <c r="H60" s="42">
        <f t="shared" si="1"/>
        <v>2500000000</v>
      </c>
      <c r="I60" s="42"/>
      <c r="J60" s="42">
        <v>2500000000</v>
      </c>
      <c r="K60" s="59"/>
    </row>
    <row r="61" spans="1:11" s="61" customFormat="1" ht="144" customHeight="1" x14ac:dyDescent="0.25">
      <c r="A61" s="64">
        <v>23</v>
      </c>
      <c r="B61" s="110" t="s">
        <v>241</v>
      </c>
      <c r="C61" s="113" t="s">
        <v>220</v>
      </c>
      <c r="D61" s="42">
        <v>7000000000</v>
      </c>
      <c r="E61" s="42"/>
      <c r="F61" s="42"/>
      <c r="G61" s="42"/>
      <c r="H61" s="42">
        <f t="shared" si="1"/>
        <v>3000000000</v>
      </c>
      <c r="I61" s="42"/>
      <c r="J61" s="42">
        <v>3000000000</v>
      </c>
      <c r="K61" s="59"/>
    </row>
    <row r="62" spans="1:11" s="61" customFormat="1" ht="43.5" customHeight="1" x14ac:dyDescent="0.25">
      <c r="A62" s="64">
        <v>24</v>
      </c>
      <c r="B62" s="110" t="s">
        <v>242</v>
      </c>
      <c r="C62" s="113" t="s">
        <v>220</v>
      </c>
      <c r="D62" s="42">
        <v>4383000000</v>
      </c>
      <c r="E62" s="42"/>
      <c r="F62" s="42"/>
      <c r="G62" s="42"/>
      <c r="H62" s="42">
        <f t="shared" si="1"/>
        <v>3000000000</v>
      </c>
      <c r="I62" s="42"/>
      <c r="J62" s="42">
        <v>3000000000</v>
      </c>
      <c r="K62" s="59"/>
    </row>
    <row r="63" spans="1:11" s="61" customFormat="1" ht="186.75" customHeight="1" x14ac:dyDescent="0.25">
      <c r="A63" s="64">
        <v>25</v>
      </c>
      <c r="B63" s="110" t="s">
        <v>243</v>
      </c>
      <c r="C63" s="113" t="s">
        <v>224</v>
      </c>
      <c r="D63" s="42">
        <v>5239000000</v>
      </c>
      <c r="E63" s="42"/>
      <c r="F63" s="42"/>
      <c r="G63" s="42"/>
      <c r="H63" s="42">
        <f t="shared" si="1"/>
        <v>3000000000</v>
      </c>
      <c r="I63" s="42"/>
      <c r="J63" s="42">
        <v>3000000000</v>
      </c>
      <c r="K63" s="59"/>
    </row>
    <row r="64" spans="1:11" s="61" customFormat="1" ht="59.25" customHeight="1" x14ac:dyDescent="0.25">
      <c r="A64" s="64">
        <v>26</v>
      </c>
      <c r="B64" s="110" t="s">
        <v>244</v>
      </c>
      <c r="C64" s="113">
        <v>2025</v>
      </c>
      <c r="D64" s="42">
        <v>2900000000</v>
      </c>
      <c r="E64" s="42"/>
      <c r="F64" s="42"/>
      <c r="G64" s="42"/>
      <c r="H64" s="42">
        <f t="shared" si="1"/>
        <v>300000000</v>
      </c>
      <c r="I64" s="42"/>
      <c r="J64" s="42">
        <v>300000000</v>
      </c>
      <c r="K64" s="59"/>
    </row>
    <row r="65" spans="1:11" s="61" customFormat="1" ht="59.25" customHeight="1" x14ac:dyDescent="0.25">
      <c r="A65" s="64">
        <v>27</v>
      </c>
      <c r="B65" s="110" t="s">
        <v>245</v>
      </c>
      <c r="C65" s="113">
        <v>2025</v>
      </c>
      <c r="D65" s="42">
        <v>1200000000</v>
      </c>
      <c r="E65" s="42"/>
      <c r="F65" s="42"/>
      <c r="G65" s="42"/>
      <c r="H65" s="42">
        <f t="shared" si="1"/>
        <v>350000000</v>
      </c>
      <c r="I65" s="42"/>
      <c r="J65" s="42">
        <v>350000000</v>
      </c>
      <c r="K65" s="59"/>
    </row>
    <row r="66" spans="1:11" s="61" customFormat="1" ht="59.25" customHeight="1" x14ac:dyDescent="0.25">
      <c r="A66" s="64">
        <v>28</v>
      </c>
      <c r="B66" s="110" t="s">
        <v>246</v>
      </c>
      <c r="C66" s="113">
        <v>2025</v>
      </c>
      <c r="D66" s="42">
        <v>1062000000</v>
      </c>
      <c r="E66" s="42"/>
      <c r="F66" s="42"/>
      <c r="G66" s="42"/>
      <c r="H66" s="42">
        <f t="shared" si="1"/>
        <v>250000000</v>
      </c>
      <c r="I66" s="42"/>
      <c r="J66" s="42">
        <v>250000000</v>
      </c>
      <c r="K66" s="59"/>
    </row>
    <row r="67" spans="1:11" s="61" customFormat="1" ht="59.25" customHeight="1" x14ac:dyDescent="0.25">
      <c r="A67" s="64">
        <v>29</v>
      </c>
      <c r="B67" s="110" t="s">
        <v>247</v>
      </c>
      <c r="C67" s="113" t="s">
        <v>224</v>
      </c>
      <c r="D67" s="42">
        <v>6458000000</v>
      </c>
      <c r="E67" s="42"/>
      <c r="F67" s="42"/>
      <c r="G67" s="42"/>
      <c r="H67" s="42">
        <f t="shared" si="1"/>
        <v>3000000000</v>
      </c>
      <c r="I67" s="42"/>
      <c r="J67" s="42">
        <v>3000000000</v>
      </c>
      <c r="K67" s="59"/>
    </row>
    <row r="68" spans="1:11" s="61" customFormat="1" ht="59.25" customHeight="1" x14ac:dyDescent="0.25">
      <c r="A68" s="64">
        <v>30</v>
      </c>
      <c r="B68" s="110" t="s">
        <v>248</v>
      </c>
      <c r="C68" s="113" t="s">
        <v>249</v>
      </c>
      <c r="D68" s="42">
        <v>1071000000</v>
      </c>
      <c r="E68" s="42"/>
      <c r="F68" s="42"/>
      <c r="G68" s="42"/>
      <c r="H68" s="42">
        <f t="shared" si="1"/>
        <v>1650000000</v>
      </c>
      <c r="I68" s="42"/>
      <c r="J68" s="42">
        <v>1650000000</v>
      </c>
      <c r="K68" s="59"/>
    </row>
    <row r="69" spans="1:11" s="61" customFormat="1" ht="59.25" customHeight="1" x14ac:dyDescent="0.25">
      <c r="A69" s="64">
        <v>31</v>
      </c>
      <c r="B69" s="110" t="s">
        <v>250</v>
      </c>
      <c r="C69" s="113">
        <v>2025</v>
      </c>
      <c r="D69" s="42">
        <v>1200000000</v>
      </c>
      <c r="E69" s="42"/>
      <c r="F69" s="42"/>
      <c r="G69" s="42"/>
      <c r="H69" s="42">
        <f t="shared" si="1"/>
        <v>475000000</v>
      </c>
      <c r="I69" s="42"/>
      <c r="J69" s="42">
        <v>475000000</v>
      </c>
      <c r="K69" s="59"/>
    </row>
    <row r="70" spans="1:11" s="61" customFormat="1" ht="59.25" customHeight="1" x14ac:dyDescent="0.25">
      <c r="A70" s="64">
        <v>32</v>
      </c>
      <c r="B70" s="110" t="s">
        <v>251</v>
      </c>
      <c r="C70" s="113">
        <v>2025</v>
      </c>
      <c r="D70" s="42">
        <v>1200000000</v>
      </c>
      <c r="E70" s="42"/>
      <c r="F70" s="42"/>
      <c r="G70" s="42"/>
      <c r="H70" s="42">
        <f t="shared" si="1"/>
        <v>450000000</v>
      </c>
      <c r="I70" s="42"/>
      <c r="J70" s="42">
        <v>450000000</v>
      </c>
      <c r="K70" s="59"/>
    </row>
    <row r="71" spans="1:11" s="61" customFormat="1" ht="59.25" customHeight="1" x14ac:dyDescent="0.25">
      <c r="A71" s="64">
        <v>33</v>
      </c>
      <c r="B71" s="110" t="s">
        <v>252</v>
      </c>
      <c r="C71" s="113" t="s">
        <v>220</v>
      </c>
      <c r="D71" s="42">
        <v>9500000000</v>
      </c>
      <c r="E71" s="42"/>
      <c r="F71" s="42"/>
      <c r="G71" s="42"/>
      <c r="H71" s="42">
        <f t="shared" si="1"/>
        <v>3000000000</v>
      </c>
      <c r="I71" s="42"/>
      <c r="J71" s="42">
        <v>3000000000</v>
      </c>
      <c r="K71" s="59"/>
    </row>
    <row r="72" spans="1:11" s="61" customFormat="1" ht="72.75" customHeight="1" x14ac:dyDescent="0.25">
      <c r="A72" s="64">
        <v>34</v>
      </c>
      <c r="B72" s="110" t="s">
        <v>253</v>
      </c>
      <c r="C72" s="113" t="s">
        <v>220</v>
      </c>
      <c r="D72" s="42">
        <v>10000000000</v>
      </c>
      <c r="E72" s="42"/>
      <c r="F72" s="42"/>
      <c r="G72" s="42"/>
      <c r="H72" s="42">
        <f t="shared" si="1"/>
        <v>4000000000</v>
      </c>
      <c r="I72" s="42"/>
      <c r="J72" s="42">
        <v>4000000000</v>
      </c>
      <c r="K72" s="59"/>
    </row>
    <row r="73" spans="1:11" s="61" customFormat="1" ht="41.25" customHeight="1" x14ac:dyDescent="0.25">
      <c r="A73" s="64">
        <v>35</v>
      </c>
      <c r="B73" s="110" t="s">
        <v>254</v>
      </c>
      <c r="C73" s="113" t="s">
        <v>220</v>
      </c>
      <c r="D73" s="42">
        <v>14800000000</v>
      </c>
      <c r="E73" s="42"/>
      <c r="F73" s="42"/>
      <c r="G73" s="42"/>
      <c r="H73" s="42">
        <f t="shared" si="1"/>
        <v>4000000000</v>
      </c>
      <c r="I73" s="42"/>
      <c r="J73" s="42">
        <v>4000000000</v>
      </c>
      <c r="K73" s="59"/>
    </row>
    <row r="74" spans="1:11" s="61" customFormat="1" ht="78.75" customHeight="1" x14ac:dyDescent="0.25">
      <c r="A74" s="64">
        <v>36</v>
      </c>
      <c r="B74" s="110" t="s">
        <v>255</v>
      </c>
      <c r="C74" s="113" t="s">
        <v>220</v>
      </c>
      <c r="D74" s="42">
        <v>14900000000</v>
      </c>
      <c r="E74" s="42"/>
      <c r="F74" s="42"/>
      <c r="G74" s="42"/>
      <c r="H74" s="42">
        <f t="shared" si="1"/>
        <v>5000000000</v>
      </c>
      <c r="I74" s="42"/>
      <c r="J74" s="42">
        <v>5000000000</v>
      </c>
      <c r="K74" s="59"/>
    </row>
    <row r="75" spans="1:11" s="61" customFormat="1" ht="42.75" customHeight="1" x14ac:dyDescent="0.25">
      <c r="A75" s="64">
        <v>37</v>
      </c>
      <c r="B75" s="110" t="s">
        <v>256</v>
      </c>
      <c r="C75" s="113" t="s">
        <v>195</v>
      </c>
      <c r="D75" s="42">
        <v>14129000000</v>
      </c>
      <c r="E75" s="42"/>
      <c r="F75" s="42"/>
      <c r="G75" s="42"/>
      <c r="H75" s="42">
        <f t="shared" ref="H75:H98" si="3">J75</f>
        <v>3500000000</v>
      </c>
      <c r="I75" s="42"/>
      <c r="J75" s="42">
        <v>3500000000</v>
      </c>
      <c r="K75" s="59"/>
    </row>
    <row r="76" spans="1:11" s="61" customFormat="1" ht="42.75" customHeight="1" x14ac:dyDescent="0.25">
      <c r="A76" s="64">
        <v>38</v>
      </c>
      <c r="B76" s="110" t="s">
        <v>257</v>
      </c>
      <c r="C76" s="113" t="s">
        <v>192</v>
      </c>
      <c r="D76" s="42">
        <v>7500000000</v>
      </c>
      <c r="E76" s="42"/>
      <c r="F76" s="42"/>
      <c r="G76" s="42"/>
      <c r="H76" s="42">
        <f t="shared" si="3"/>
        <v>4000000000</v>
      </c>
      <c r="I76" s="42"/>
      <c r="J76" s="42">
        <v>4000000000</v>
      </c>
      <c r="K76" s="59"/>
    </row>
    <row r="77" spans="1:11" s="61" customFormat="1" ht="59.25" customHeight="1" x14ac:dyDescent="0.25">
      <c r="A77" s="64">
        <v>39</v>
      </c>
      <c r="B77" s="110" t="s">
        <v>258</v>
      </c>
      <c r="C77" s="113" t="s">
        <v>192</v>
      </c>
      <c r="D77" s="42">
        <v>8931000000</v>
      </c>
      <c r="E77" s="42"/>
      <c r="F77" s="42"/>
      <c r="G77" s="42"/>
      <c r="H77" s="42">
        <f t="shared" si="3"/>
        <v>2900000000</v>
      </c>
      <c r="I77" s="42"/>
      <c r="J77" s="42">
        <v>2900000000</v>
      </c>
      <c r="K77" s="59"/>
    </row>
    <row r="78" spans="1:11" s="61" customFormat="1" ht="59.25" customHeight="1" x14ac:dyDescent="0.25">
      <c r="A78" s="64">
        <v>40</v>
      </c>
      <c r="B78" s="110" t="s">
        <v>259</v>
      </c>
      <c r="C78" s="113" t="s">
        <v>181</v>
      </c>
      <c r="D78" s="42">
        <v>11484000000</v>
      </c>
      <c r="E78" s="42"/>
      <c r="F78" s="42"/>
      <c r="G78" s="42"/>
      <c r="H78" s="42">
        <f t="shared" si="3"/>
        <v>8000000000</v>
      </c>
      <c r="I78" s="42"/>
      <c r="J78" s="42">
        <v>8000000000</v>
      </c>
      <c r="K78" s="59"/>
    </row>
    <row r="79" spans="1:11" s="61" customFormat="1" ht="45" customHeight="1" x14ac:dyDescent="0.25">
      <c r="A79" s="64">
        <v>41</v>
      </c>
      <c r="B79" s="110" t="s">
        <v>260</v>
      </c>
      <c r="C79" s="113" t="s">
        <v>181</v>
      </c>
      <c r="D79" s="42">
        <v>14950000000</v>
      </c>
      <c r="E79" s="42"/>
      <c r="F79" s="42"/>
      <c r="G79" s="42"/>
      <c r="H79" s="42">
        <f t="shared" si="3"/>
        <v>6000000000</v>
      </c>
      <c r="I79" s="42"/>
      <c r="J79" s="42">
        <v>6000000000</v>
      </c>
      <c r="K79" s="59"/>
    </row>
    <row r="80" spans="1:11" s="61" customFormat="1" ht="60.75" customHeight="1" x14ac:dyDescent="0.25">
      <c r="A80" s="64">
        <v>42</v>
      </c>
      <c r="B80" s="110" t="s">
        <v>280</v>
      </c>
      <c r="C80" s="113" t="s">
        <v>181</v>
      </c>
      <c r="D80" s="42">
        <v>29601000000</v>
      </c>
      <c r="E80" s="42"/>
      <c r="F80" s="42"/>
      <c r="G80" s="42"/>
      <c r="H80" s="42">
        <f t="shared" si="3"/>
        <v>10000000000</v>
      </c>
      <c r="I80" s="42"/>
      <c r="J80" s="42">
        <v>10000000000</v>
      </c>
      <c r="K80" s="59"/>
    </row>
    <row r="81" spans="1:11" s="61" customFormat="1" ht="40.5" customHeight="1" x14ac:dyDescent="0.25">
      <c r="A81" s="64">
        <v>43</v>
      </c>
      <c r="B81" s="110" t="s">
        <v>261</v>
      </c>
      <c r="C81" s="113" t="s">
        <v>192</v>
      </c>
      <c r="D81" s="42">
        <v>14900000000</v>
      </c>
      <c r="E81" s="42"/>
      <c r="F81" s="42"/>
      <c r="G81" s="42"/>
      <c r="H81" s="42">
        <f t="shared" si="3"/>
        <v>5000000000</v>
      </c>
      <c r="I81" s="42"/>
      <c r="J81" s="42">
        <v>5000000000</v>
      </c>
      <c r="K81" s="59"/>
    </row>
    <row r="82" spans="1:11" s="61" customFormat="1" ht="40.5" customHeight="1" x14ac:dyDescent="0.25">
      <c r="A82" s="64">
        <v>44</v>
      </c>
      <c r="B82" s="110" t="s">
        <v>262</v>
      </c>
      <c r="C82" s="113" t="s">
        <v>263</v>
      </c>
      <c r="D82" s="42">
        <v>14950000000</v>
      </c>
      <c r="E82" s="42"/>
      <c r="F82" s="42"/>
      <c r="G82" s="42"/>
      <c r="H82" s="42">
        <f t="shared" si="3"/>
        <v>5000000000</v>
      </c>
      <c r="I82" s="42"/>
      <c r="J82" s="42">
        <v>5000000000</v>
      </c>
      <c r="K82" s="59"/>
    </row>
    <row r="83" spans="1:11" s="61" customFormat="1" ht="40.5" customHeight="1" x14ac:dyDescent="0.25">
      <c r="A83" s="64">
        <v>45</v>
      </c>
      <c r="B83" s="110" t="s">
        <v>264</v>
      </c>
      <c r="C83" s="113" t="s">
        <v>265</v>
      </c>
      <c r="D83" s="42">
        <v>12376000000</v>
      </c>
      <c r="E83" s="42"/>
      <c r="F83" s="42"/>
      <c r="G83" s="42"/>
      <c r="H83" s="42">
        <f t="shared" si="3"/>
        <v>5000000000</v>
      </c>
      <c r="I83" s="42"/>
      <c r="J83" s="42">
        <v>5000000000</v>
      </c>
      <c r="K83" s="59"/>
    </row>
    <row r="84" spans="1:11" s="61" customFormat="1" ht="55.5" customHeight="1" x14ac:dyDescent="0.25">
      <c r="A84" s="64">
        <v>46</v>
      </c>
      <c r="B84" s="110" t="s">
        <v>283</v>
      </c>
      <c r="C84" s="113" t="s">
        <v>183</v>
      </c>
      <c r="D84" s="42">
        <v>20000000000</v>
      </c>
      <c r="E84" s="42"/>
      <c r="F84" s="42"/>
      <c r="G84" s="42"/>
      <c r="H84" s="42">
        <f t="shared" si="3"/>
        <v>5000000000</v>
      </c>
      <c r="I84" s="42"/>
      <c r="J84" s="42">
        <v>5000000000</v>
      </c>
      <c r="K84" s="59"/>
    </row>
    <row r="85" spans="1:11" s="61" customFormat="1" ht="55.5" customHeight="1" x14ac:dyDescent="0.25">
      <c r="A85" s="64">
        <v>47</v>
      </c>
      <c r="B85" s="110" t="s">
        <v>266</v>
      </c>
      <c r="C85" s="113" t="s">
        <v>181</v>
      </c>
      <c r="D85" s="42">
        <v>14900000000</v>
      </c>
      <c r="E85" s="42"/>
      <c r="F85" s="42"/>
      <c r="G85" s="42"/>
      <c r="H85" s="42">
        <f t="shared" si="3"/>
        <v>5000000000</v>
      </c>
      <c r="I85" s="42"/>
      <c r="J85" s="42">
        <v>5000000000</v>
      </c>
      <c r="K85" s="59"/>
    </row>
    <row r="86" spans="1:11" s="61" customFormat="1" ht="59.25" customHeight="1" x14ac:dyDescent="0.25">
      <c r="A86" s="64">
        <v>48</v>
      </c>
      <c r="B86" s="110" t="s">
        <v>267</v>
      </c>
      <c r="C86" s="113" t="s">
        <v>181</v>
      </c>
      <c r="D86" s="42">
        <v>5539000000</v>
      </c>
      <c r="E86" s="42"/>
      <c r="F86" s="42"/>
      <c r="G86" s="42"/>
      <c r="H86" s="42">
        <f t="shared" si="3"/>
        <v>3000000000</v>
      </c>
      <c r="I86" s="42"/>
      <c r="J86" s="42">
        <v>3000000000</v>
      </c>
      <c r="K86" s="59"/>
    </row>
    <row r="87" spans="1:11" s="61" customFormat="1" ht="59.25" customHeight="1" x14ac:dyDescent="0.25">
      <c r="A87" s="64">
        <v>49</v>
      </c>
      <c r="B87" s="110" t="s">
        <v>268</v>
      </c>
      <c r="C87" s="113" t="s">
        <v>183</v>
      </c>
      <c r="D87" s="42">
        <v>1400000000</v>
      </c>
      <c r="E87" s="42"/>
      <c r="F87" s="42"/>
      <c r="G87" s="42"/>
      <c r="H87" s="42">
        <f t="shared" si="3"/>
        <v>700000000</v>
      </c>
      <c r="I87" s="42"/>
      <c r="J87" s="42">
        <v>700000000</v>
      </c>
      <c r="K87" s="59"/>
    </row>
    <row r="88" spans="1:11" s="61" customFormat="1" ht="59.25" customHeight="1" x14ac:dyDescent="0.25">
      <c r="A88" s="64">
        <v>50</v>
      </c>
      <c r="B88" s="110" t="s">
        <v>269</v>
      </c>
      <c r="C88" s="113">
        <v>2024</v>
      </c>
      <c r="D88" s="42">
        <v>14865000000</v>
      </c>
      <c r="E88" s="42"/>
      <c r="F88" s="42"/>
      <c r="G88" s="42"/>
      <c r="H88" s="42">
        <f t="shared" si="3"/>
        <v>6000000000</v>
      </c>
      <c r="I88" s="42"/>
      <c r="J88" s="42">
        <v>6000000000</v>
      </c>
      <c r="K88" s="59"/>
    </row>
    <row r="89" spans="1:11" s="61" customFormat="1" ht="59.25" customHeight="1" x14ac:dyDescent="0.25">
      <c r="A89" s="64">
        <v>51</v>
      </c>
      <c r="B89" s="110" t="s">
        <v>270</v>
      </c>
      <c r="C89" s="113" t="s">
        <v>183</v>
      </c>
      <c r="D89" s="42">
        <v>7895000000</v>
      </c>
      <c r="E89" s="42"/>
      <c r="F89" s="42"/>
      <c r="G89" s="42"/>
      <c r="H89" s="42">
        <f t="shared" si="3"/>
        <v>3000000000</v>
      </c>
      <c r="I89" s="42"/>
      <c r="J89" s="42">
        <v>3000000000</v>
      </c>
      <c r="K89" s="59"/>
    </row>
    <row r="90" spans="1:11" s="61" customFormat="1" ht="59.25" customHeight="1" x14ac:dyDescent="0.25">
      <c r="A90" s="64">
        <v>52</v>
      </c>
      <c r="B90" s="110" t="s">
        <v>271</v>
      </c>
      <c r="C90" s="112" t="s">
        <v>181</v>
      </c>
      <c r="D90" s="42">
        <v>6276000000</v>
      </c>
      <c r="E90" s="42"/>
      <c r="F90" s="42"/>
      <c r="G90" s="42"/>
      <c r="H90" s="42">
        <f t="shared" si="3"/>
        <v>3000000000</v>
      </c>
      <c r="I90" s="42"/>
      <c r="J90" s="42">
        <v>3000000000</v>
      </c>
      <c r="K90" s="59"/>
    </row>
    <row r="91" spans="1:11" s="61" customFormat="1" ht="95.25" customHeight="1" x14ac:dyDescent="0.25">
      <c r="A91" s="64">
        <v>53</v>
      </c>
      <c r="B91" s="111" t="s">
        <v>272</v>
      </c>
      <c r="C91" s="112" t="s">
        <v>183</v>
      </c>
      <c r="D91" s="42">
        <v>10197000000</v>
      </c>
      <c r="E91" s="42"/>
      <c r="F91" s="42"/>
      <c r="G91" s="42"/>
      <c r="H91" s="42">
        <f t="shared" si="3"/>
        <v>3000000000</v>
      </c>
      <c r="I91" s="42"/>
      <c r="J91" s="42">
        <v>3000000000</v>
      </c>
      <c r="K91" s="59"/>
    </row>
    <row r="92" spans="1:11" s="61" customFormat="1" ht="42" customHeight="1" x14ac:dyDescent="0.25">
      <c r="A92" s="64">
        <v>54</v>
      </c>
      <c r="B92" s="111" t="s">
        <v>273</v>
      </c>
      <c r="C92" s="112" t="s">
        <v>224</v>
      </c>
      <c r="D92" s="42">
        <v>14800000000</v>
      </c>
      <c r="E92" s="42"/>
      <c r="F92" s="42"/>
      <c r="G92" s="42"/>
      <c r="H92" s="42">
        <f t="shared" si="3"/>
        <v>4000000000</v>
      </c>
      <c r="I92" s="42"/>
      <c r="J92" s="42">
        <v>4000000000</v>
      </c>
      <c r="K92" s="59"/>
    </row>
    <row r="93" spans="1:11" s="61" customFormat="1" ht="57" customHeight="1" x14ac:dyDescent="0.25">
      <c r="A93" s="64">
        <v>55</v>
      </c>
      <c r="B93" s="111" t="s">
        <v>274</v>
      </c>
      <c r="C93" s="112" t="s">
        <v>224</v>
      </c>
      <c r="D93" s="42">
        <v>14950000000</v>
      </c>
      <c r="E93" s="42"/>
      <c r="F93" s="42"/>
      <c r="G93" s="42"/>
      <c r="H93" s="42">
        <f t="shared" si="3"/>
        <v>4000000000</v>
      </c>
      <c r="I93" s="42"/>
      <c r="J93" s="42">
        <v>4000000000</v>
      </c>
      <c r="K93" s="59"/>
    </row>
    <row r="94" spans="1:11" s="61" customFormat="1" ht="57" customHeight="1" x14ac:dyDescent="0.25">
      <c r="A94" s="64">
        <v>56</v>
      </c>
      <c r="B94" s="111" t="s">
        <v>275</v>
      </c>
      <c r="C94" s="112" t="s">
        <v>224</v>
      </c>
      <c r="D94" s="42">
        <v>7000000000</v>
      </c>
      <c r="E94" s="42"/>
      <c r="F94" s="42"/>
      <c r="G94" s="42"/>
      <c r="H94" s="42">
        <f t="shared" si="3"/>
        <v>3000000000</v>
      </c>
      <c r="I94" s="42"/>
      <c r="J94" s="42">
        <v>3000000000</v>
      </c>
      <c r="K94" s="59"/>
    </row>
    <row r="95" spans="1:11" s="61" customFormat="1" ht="104.25" customHeight="1" x14ac:dyDescent="0.25">
      <c r="A95" s="64">
        <v>57</v>
      </c>
      <c r="B95" s="111" t="s">
        <v>276</v>
      </c>
      <c r="C95" s="112" t="s">
        <v>224</v>
      </c>
      <c r="D95" s="42">
        <v>19000000000</v>
      </c>
      <c r="E95" s="42"/>
      <c r="F95" s="42"/>
      <c r="G95" s="42"/>
      <c r="H95" s="42">
        <f t="shared" si="3"/>
        <v>5000000000</v>
      </c>
      <c r="I95" s="42"/>
      <c r="J95" s="42">
        <v>5000000000</v>
      </c>
      <c r="K95" s="59"/>
    </row>
    <row r="96" spans="1:11" s="61" customFormat="1" ht="93" customHeight="1" x14ac:dyDescent="0.25">
      <c r="A96" s="64">
        <v>58</v>
      </c>
      <c r="B96" s="111" t="s">
        <v>277</v>
      </c>
      <c r="C96" s="112" t="s">
        <v>224</v>
      </c>
      <c r="D96" s="42">
        <v>18000000000</v>
      </c>
      <c r="E96" s="42"/>
      <c r="F96" s="42"/>
      <c r="G96" s="42"/>
      <c r="H96" s="42">
        <f t="shared" si="3"/>
        <v>3000000000</v>
      </c>
      <c r="I96" s="42"/>
      <c r="J96" s="42">
        <v>3000000000</v>
      </c>
      <c r="K96" s="59"/>
    </row>
    <row r="97" spans="1:11" s="61" customFormat="1" ht="50.25" customHeight="1" x14ac:dyDescent="0.25">
      <c r="A97" s="64">
        <v>59</v>
      </c>
      <c r="B97" s="111" t="s">
        <v>278</v>
      </c>
      <c r="C97" s="112" t="s">
        <v>224</v>
      </c>
      <c r="D97" s="42">
        <v>18409000000</v>
      </c>
      <c r="E97" s="42"/>
      <c r="F97" s="42"/>
      <c r="G97" s="42"/>
      <c r="H97" s="42">
        <f t="shared" si="3"/>
        <v>3000000000</v>
      </c>
      <c r="I97" s="42"/>
      <c r="J97" s="42">
        <v>3000000000</v>
      </c>
      <c r="K97" s="59"/>
    </row>
    <row r="98" spans="1:11" s="61" customFormat="1" ht="50.25" customHeight="1" x14ac:dyDescent="0.25">
      <c r="A98" s="64">
        <v>60</v>
      </c>
      <c r="B98" s="111" t="s">
        <v>279</v>
      </c>
      <c r="C98" s="112" t="s">
        <v>224</v>
      </c>
      <c r="D98" s="42">
        <v>19849000000</v>
      </c>
      <c r="E98" s="42"/>
      <c r="F98" s="42"/>
      <c r="G98" s="42"/>
      <c r="H98" s="42">
        <f t="shared" si="3"/>
        <v>3000000000</v>
      </c>
      <c r="I98" s="42"/>
      <c r="J98" s="42">
        <v>3000000000</v>
      </c>
      <c r="K98" s="59"/>
    </row>
  </sheetData>
  <mergeCells count="16">
    <mergeCell ref="A5:A7"/>
    <mergeCell ref="H1:K1"/>
    <mergeCell ref="B2:K2"/>
    <mergeCell ref="B3:K3"/>
    <mergeCell ref="H4:K4"/>
    <mergeCell ref="B5:B7"/>
    <mergeCell ref="C5:C7"/>
    <mergeCell ref="D5:E5"/>
    <mergeCell ref="F5:F7"/>
    <mergeCell ref="G5:G7"/>
    <mergeCell ref="H5:K5"/>
    <mergeCell ref="D6:D7"/>
    <mergeCell ref="E6:E7"/>
    <mergeCell ref="H6:H7"/>
    <mergeCell ref="I6:I7"/>
    <mergeCell ref="J6:K6"/>
  </mergeCells>
  <conditionalFormatting sqref="B22">
    <cfRule type="duplicateValues" dxfId="10" priority="7" stopIfTrue="1"/>
  </conditionalFormatting>
  <conditionalFormatting sqref="B23:B56 B10:B21">
    <cfRule type="duplicateValues" dxfId="9" priority="8" stopIfTrue="1"/>
  </conditionalFormatting>
  <conditionalFormatting sqref="B9">
    <cfRule type="duplicateValues" dxfId="8" priority="9" stopIfTrue="1"/>
  </conditionalFormatting>
  <conditionalFormatting sqref="B58:B83">
    <cfRule type="duplicateValues" dxfId="7" priority="12" stopIfTrue="1"/>
  </conditionalFormatting>
  <conditionalFormatting sqref="J9">
    <cfRule type="duplicateValues" dxfId="6" priority="2" stopIfTrue="1"/>
  </conditionalFormatting>
  <conditionalFormatting sqref="J52">
    <cfRule type="duplicateValues" dxfId="5" priority="1" stopIfTrue="1"/>
  </conditionalFormatting>
  <conditionalFormatting sqref="J22">
    <cfRule type="duplicateValues" dxfId="4" priority="3" stopIfTrue="1"/>
  </conditionalFormatting>
  <conditionalFormatting sqref="J24 J12 J27:J30 J33:J36 J38:J40 J45:J46 J50:J54 J56 J14 J18:J21">
    <cfRule type="duplicateValues" dxfId="3" priority="4" stopIfTrue="1"/>
  </conditionalFormatting>
  <conditionalFormatting sqref="J58:J76 J82:J83 J78:J79">
    <cfRule type="duplicateValues" dxfId="2" priority="6" stopIfTrue="1"/>
  </conditionalFormatting>
  <conditionalFormatting sqref="B85:B98">
    <cfRule type="duplicateValues" dxfId="1" priority="13" stopIfTrue="1"/>
  </conditionalFormatting>
  <conditionalFormatting sqref="J87 J89 J93:J98">
    <cfRule type="duplicateValues" dxfId="0" priority="14" stopIfTrue="1"/>
  </conditionalFormatting>
  <printOptions horizontalCentered="1"/>
  <pageMargins left="0.2" right="0.2" top="0.5" bottom="0.25" header="0.3" footer="0.3"/>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2"/>
  <sheetViews>
    <sheetView tabSelected="1" workbookViewId="0">
      <selection activeCell="D4" sqref="D4:G4"/>
    </sheetView>
  </sheetViews>
  <sheetFormatPr defaultColWidth="9.140625" defaultRowHeight="16.5" x14ac:dyDescent="0.25"/>
  <cols>
    <col min="1" max="1" width="55" style="25" customWidth="1"/>
    <col min="2" max="3" width="13.7109375" style="25" customWidth="1"/>
    <col min="4" max="4" width="15.85546875" style="25" customWidth="1"/>
    <col min="5" max="6" width="13.7109375" style="25" customWidth="1"/>
    <col min="7" max="7" width="16.140625" style="25" customWidth="1"/>
    <col min="8" max="8" width="10.28515625" style="25" bestFit="1" customWidth="1"/>
    <col min="9" max="16384" width="9.140625" style="25"/>
  </cols>
  <sheetData>
    <row r="1" spans="1:7" ht="16.5" customHeight="1" x14ac:dyDescent="0.25">
      <c r="A1" s="24" t="s">
        <v>77</v>
      </c>
      <c r="B1" s="34"/>
      <c r="C1" s="24"/>
      <c r="D1" s="141" t="s">
        <v>69</v>
      </c>
      <c r="E1" s="141"/>
      <c r="F1" s="141"/>
      <c r="G1" s="141"/>
    </row>
    <row r="2" spans="1:7" ht="18.75" x14ac:dyDescent="0.25">
      <c r="A2" s="139" t="s">
        <v>287</v>
      </c>
      <c r="B2" s="139"/>
      <c r="C2" s="139"/>
      <c r="D2" s="139"/>
      <c r="E2" s="139"/>
      <c r="F2" s="139"/>
      <c r="G2" s="139"/>
    </row>
    <row r="3" spans="1:7" ht="16.5" customHeight="1" x14ac:dyDescent="0.25">
      <c r="A3" s="163" t="s">
        <v>291</v>
      </c>
      <c r="B3" s="163"/>
      <c r="C3" s="163"/>
      <c r="D3" s="163"/>
      <c r="E3" s="163"/>
      <c r="F3" s="163"/>
      <c r="G3" s="163"/>
    </row>
    <row r="4" spans="1:7" x14ac:dyDescent="0.25">
      <c r="D4" s="138" t="s">
        <v>76</v>
      </c>
      <c r="E4" s="138"/>
      <c r="F4" s="138"/>
      <c r="G4" s="138"/>
    </row>
    <row r="5" spans="1:7" ht="25.5" customHeight="1" x14ac:dyDescent="0.25">
      <c r="A5" s="142" t="s">
        <v>17</v>
      </c>
      <c r="B5" s="144" t="s">
        <v>290</v>
      </c>
      <c r="C5" s="162"/>
      <c r="D5" s="145"/>
      <c r="E5" s="144" t="s">
        <v>282</v>
      </c>
      <c r="F5" s="162"/>
      <c r="G5" s="145"/>
    </row>
    <row r="6" spans="1:7" ht="23.25" customHeight="1" x14ac:dyDescent="0.25">
      <c r="A6" s="143"/>
      <c r="B6" s="35" t="s">
        <v>62</v>
      </c>
      <c r="C6" s="35" t="s">
        <v>63</v>
      </c>
      <c r="D6" s="20" t="s">
        <v>64</v>
      </c>
      <c r="E6" s="35" t="s">
        <v>62</v>
      </c>
      <c r="F6" s="35" t="s">
        <v>63</v>
      </c>
      <c r="G6" s="20" t="s">
        <v>64</v>
      </c>
    </row>
    <row r="7" spans="1:7" ht="23.1" customHeight="1" x14ac:dyDescent="0.25">
      <c r="A7" s="49" t="s">
        <v>44</v>
      </c>
      <c r="B7" s="50">
        <f t="shared" ref="B7:G7" si="0">B8</f>
        <v>0</v>
      </c>
      <c r="C7" s="29">
        <f t="shared" si="0"/>
        <v>0</v>
      </c>
      <c r="D7" s="29">
        <f t="shared" si="0"/>
        <v>0</v>
      </c>
      <c r="E7" s="52">
        <f t="shared" si="0"/>
        <v>0</v>
      </c>
      <c r="F7" s="52">
        <f t="shared" si="0"/>
        <v>0</v>
      </c>
      <c r="G7" s="52">
        <f t="shared" si="0"/>
        <v>0</v>
      </c>
    </row>
    <row r="8" spans="1:7" ht="23.1" customHeight="1" x14ac:dyDescent="0.25">
      <c r="A8" s="38" t="s">
        <v>288</v>
      </c>
      <c r="B8" s="39"/>
      <c r="C8" s="40"/>
      <c r="D8" s="40"/>
      <c r="E8" s="51"/>
      <c r="F8" s="51"/>
      <c r="G8" s="51"/>
    </row>
    <row r="9" spans="1:7" ht="23.1" customHeight="1" x14ac:dyDescent="0.25">
      <c r="A9" s="53" t="s">
        <v>289</v>
      </c>
      <c r="B9" s="54"/>
      <c r="C9" s="54"/>
      <c r="D9" s="54"/>
      <c r="E9" s="54"/>
      <c r="F9" s="54"/>
      <c r="G9" s="54"/>
    </row>
    <row r="10" spans="1:7" ht="23.1" customHeight="1" x14ac:dyDescent="0.25">
      <c r="A10" s="53"/>
      <c r="B10" s="54"/>
      <c r="C10" s="54"/>
      <c r="D10" s="54"/>
      <c r="E10" s="54"/>
      <c r="F10" s="54"/>
      <c r="G10" s="54"/>
    </row>
    <row r="11" spans="1:7" ht="23.1" customHeight="1" x14ac:dyDescent="0.25">
      <c r="A11" s="36"/>
      <c r="B11" s="18"/>
      <c r="C11" s="30"/>
      <c r="D11" s="30"/>
      <c r="E11" s="32"/>
      <c r="F11" s="32"/>
      <c r="G11" s="32"/>
    </row>
    <row r="12" spans="1:7" ht="23.1" customHeight="1" x14ac:dyDescent="0.25">
      <c r="A12" s="36"/>
      <c r="B12" s="18"/>
      <c r="C12" s="30"/>
      <c r="D12" s="30"/>
      <c r="E12" s="32"/>
      <c r="F12" s="32"/>
      <c r="G12" s="32"/>
    </row>
  </sheetData>
  <mergeCells count="7">
    <mergeCell ref="D1:G1"/>
    <mergeCell ref="A2:G2"/>
    <mergeCell ref="A3:G3"/>
    <mergeCell ref="D4:G4"/>
    <mergeCell ref="A5:A6"/>
    <mergeCell ref="B5:D5"/>
    <mergeCell ref="E5:G5"/>
  </mergeCells>
  <printOptions horizontalCentered="1"/>
  <pageMargins left="0.2" right="0.2"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103</vt:lpstr>
      <vt:lpstr>104</vt:lpstr>
      <vt:lpstr>105</vt:lpstr>
      <vt:lpstr>106</vt:lpstr>
      <vt:lpstr>107</vt:lpstr>
      <vt:lpstr>108</vt:lpstr>
      <vt:lpstr>109</vt:lpstr>
      <vt:lpstr>110</vt:lpstr>
      <vt:lpstr>111</vt:lpstr>
      <vt:lpstr>112</vt:lpstr>
      <vt:lpstr>Sheet1</vt:lpstr>
      <vt:lpstr>'104'!Print_Titles</vt:lpstr>
      <vt:lpstr>'105'!Print_Titles</vt:lpstr>
      <vt:lpstr>'106'!Print_Titles</vt:lpstr>
      <vt:lpstr>'107'!Print_Titles</vt:lpstr>
      <vt:lpstr>'109'!Print_Titles</vt:lpstr>
      <vt:lpstr>'110'!Print_Titles</vt:lpstr>
      <vt:lpstr>'111'!Print_Titles</vt:lpstr>
      <vt:lpstr>'112'!Print_Titles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 HONG</dc:creator>
  <cp:lastModifiedBy>DO THI ANH</cp:lastModifiedBy>
  <cp:lastPrinted>2026-04-10T11:03:42Z</cp:lastPrinted>
  <dcterms:created xsi:type="dcterms:W3CDTF">2021-02-19T09:44:21Z</dcterms:created>
  <dcterms:modified xsi:type="dcterms:W3CDTF">2026-06-24T10:42:09Z</dcterms:modified>
</cp:coreProperties>
</file>